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<sst xmlns="http://schemas.openxmlformats.org/spreadsheetml/2006/main" count="376" uniqueCount="78">
  <si>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</si>
  <si>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</si>
  <si>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</si>
  <si>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</si>
  <si>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</si>
  <si>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</si>
  <si>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</si>
  <si>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</si>
  <si>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</si>
  <si>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</si>
  <si>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</si>
  <si>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</si>
  <si>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</si>
  <si>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</si>
  <si>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</si>
  <si>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</si>
  <si>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</si>
  <si>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</si>
  <si>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</si>
  <si>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</si>
  <si>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</si>
  <si>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</si>
  <si>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>18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</si>
  <si>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</si>
  <si>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</si>
  <si>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4.Проведение технической инвентаризации</t>
  </si>
  <si>
    <t>13</t>
  </si>
  <si>
    <t>16</t>
  </si>
  <si>
    <t>19</t>
  </si>
  <si>
    <t>21</t>
  </si>
  <si>
    <t>24</t>
  </si>
  <si>
    <t>25</t>
  </si>
  <si>
    <t>26</t>
  </si>
  <si>
    <t>28</t>
  </si>
  <si>
    <t>39</t>
  </si>
  <si>
    <t>47</t>
  </si>
  <si>
    <t>49</t>
  </si>
  <si>
    <t>52</t>
  </si>
  <si>
    <t>22</t>
  </si>
  <si>
    <t>36</t>
  </si>
  <si>
    <t>20</t>
  </si>
  <si>
    <t>ул. Дрейера</t>
  </si>
  <si>
    <t>ул. Онежская</t>
  </si>
  <si>
    <t>ул. Сурповская</t>
  </si>
  <si>
    <t>21,к.5</t>
  </si>
  <si>
    <t>47, к.2</t>
  </si>
  <si>
    <t>55, к.1</t>
  </si>
  <si>
    <t>57</t>
  </si>
  <si>
    <t>17</t>
  </si>
  <si>
    <t>23</t>
  </si>
  <si>
    <t>53</t>
  </si>
  <si>
    <t>54</t>
  </si>
  <si>
    <t>55</t>
  </si>
  <si>
    <t>29, к.1</t>
  </si>
  <si>
    <t>49,1</t>
  </si>
  <si>
    <t>38</t>
  </si>
  <si>
    <t>3</t>
  </si>
  <si>
    <t>3,1</t>
  </si>
  <si>
    <t>5</t>
  </si>
  <si>
    <t>5,1</t>
  </si>
  <si>
    <t>7</t>
  </si>
  <si>
    <t>9</t>
  </si>
  <si>
    <t>9,1</t>
  </si>
  <si>
    <t>9,2</t>
  </si>
  <si>
    <t>11</t>
  </si>
  <si>
    <t>15,2</t>
  </si>
  <si>
    <t>15,3</t>
  </si>
  <si>
    <t>45,1</t>
  </si>
  <si>
    <t>20,1</t>
  </si>
  <si>
    <t>34</t>
  </si>
  <si>
    <t>39,1</t>
  </si>
  <si>
    <t>51</t>
  </si>
  <si>
    <t>30</t>
  </si>
  <si>
    <t>6</t>
  </si>
  <si>
    <t>12</t>
  </si>
  <si>
    <t>14</t>
  </si>
  <si>
    <t>10</t>
  </si>
  <si>
    <t>Лот № 2 Исакогорский и Цигломенский территориальный округ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</si>
</sst>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2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2" fontId="1" fillId="33" borderId="12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1" fontId="0" fillId="33" borderId="0" xfId="0" applyNumberFormat="1" applyFont="1" applyFill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4" fontId="0" fillId="33" borderId="0" xfId="0" applyNumberFormat="1" applyFont="1" applyFill="1" applyAlignment="1">
      <alignment/>
    </xf>
    <xf numFmtId="4" fontId="0" fillId="33" borderId="0" xfId="0" applyNumberFormat="1" applyFont="1" applyFill="1" applyBorder="1" applyAlignment="1">
      <alignment/>
    </xf>
    <xf numFmtId="4" fontId="1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1" fillId="33" borderId="16" xfId="0" applyFont="1" applyFill="1" applyBorder="1" applyAlignment="1">
      <alignment horizontal="left" vertical="center"/>
    </xf>
    <xf numFmtId="2" fontId="1" fillId="33" borderId="17" xfId="0" applyNumberFormat="1" applyFont="1" applyFill="1" applyBorder="1" applyAlignment="1">
      <alignment horizontal="center"/>
    </xf>
    <xf numFmtId="2" fontId="1" fillId="33" borderId="18" xfId="0" applyNumberFormat="1" applyFont="1" applyFill="1" applyBorder="1" applyAlignment="1">
      <alignment horizontal="center"/>
    </xf>
    <xf numFmtId="172" fontId="1" fillId="33" borderId="19" xfId="0" applyNumberFormat="1" applyFont="1" applyFill="1" applyBorder="1" applyAlignment="1" applyProtection="1">
      <alignment horizontal="center" vertical="center" wrapText="1"/>
      <protection hidden="1"/>
    </xf>
    <xf numFmtId="172" fontId="1" fillId="33" borderId="19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17" fontId="1" fillId="33" borderId="21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27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1"/>
  <sheetViews>
    <sheetView tabSelected="1" zoomScale="82" zoomScaleNormal="82" zoomScaleSheetLayoutView="100" zoomScalePageLayoutView="34" workbookViewId="0" topLeftCell="A1">
      <selection activeCell="F10" sqref="F10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8" width="15.75390625" style="1" customWidth="1"/>
    <col min="9" max="9" width="15.75390625" style="36" customWidth="1"/>
    <col min="10" max="44" width="15.75390625" style="1" customWidth="1"/>
    <col min="45" max="16384" width="9.125" style="1" customWidth="1"/>
  </cols>
  <sheetData>
    <row r="1" spans="2:9" s="5" customFormat="1" ht="27" customHeight="1">
      <c r="B1" s="6"/>
      <c r="C1" s="48" t="s">
        <v>23</v>
      </c>
      <c r="D1" s="48"/>
      <c r="E1" s="48"/>
      <c r="F1" s="48"/>
      <c r="I1" s="33"/>
    </row>
    <row r="2" spans="2:9" s="5" customFormat="1" ht="41.25" customHeight="1">
      <c r="B2" s="7"/>
      <c r="C2" s="48" t="s">
        <v>24</v>
      </c>
      <c r="D2" s="48"/>
      <c r="E2" s="48"/>
      <c r="F2" s="48"/>
      <c r="I2" s="33"/>
    </row>
    <row r="3" spans="1:9" s="8" customFormat="1" ht="63" customHeight="1">
      <c r="A3" s="49" t="s">
        <v>20</v>
      </c>
      <c r="B3" s="49"/>
      <c r="I3" s="34"/>
    </row>
    <row r="4" spans="1:44" s="5" customFormat="1" ht="18.75" customHeight="1">
      <c r="A4" s="52" t="s">
        <v>77</v>
      </c>
      <c r="B4" s="52"/>
      <c r="C4" s="47" t="s">
        <v>41</v>
      </c>
      <c r="D4" s="47" t="s">
        <v>41</v>
      </c>
      <c r="E4" s="47" t="s">
        <v>41</v>
      </c>
      <c r="F4" s="47" t="s">
        <v>41</v>
      </c>
      <c r="G4" s="47" t="s">
        <v>41</v>
      </c>
      <c r="H4" s="47" t="s">
        <v>41</v>
      </c>
      <c r="I4" s="47" t="s">
        <v>42</v>
      </c>
      <c r="J4" s="47" t="s">
        <v>42</v>
      </c>
      <c r="K4" s="47" t="s">
        <v>42</v>
      </c>
      <c r="L4" s="47" t="s">
        <v>42</v>
      </c>
      <c r="M4" s="47" t="s">
        <v>42</v>
      </c>
      <c r="N4" s="47" t="s">
        <v>42</v>
      </c>
      <c r="O4" s="47" t="s">
        <v>43</v>
      </c>
      <c r="P4" s="47" t="s">
        <v>43</v>
      </c>
      <c r="Q4" s="47" t="s">
        <v>43</v>
      </c>
      <c r="R4" s="47" t="s">
        <v>43</v>
      </c>
      <c r="S4" s="47" t="s">
        <v>43</v>
      </c>
      <c r="T4" s="47" t="s">
        <v>43</v>
      </c>
      <c r="U4" s="47" t="s">
        <v>41</v>
      </c>
      <c r="V4" s="47" t="s">
        <v>43</v>
      </c>
      <c r="W4" s="47" t="s">
        <v>43</v>
      </c>
      <c r="X4" s="47" t="s">
        <v>41</v>
      </c>
      <c r="Y4" s="47" t="s">
        <v>41</v>
      </c>
      <c r="Z4" s="47" t="s">
        <v>41</v>
      </c>
      <c r="AA4" s="47" t="s">
        <v>41</v>
      </c>
      <c r="AB4" s="47" t="s">
        <v>41</v>
      </c>
      <c r="AC4" s="47" t="s">
        <v>41</v>
      </c>
      <c r="AD4" s="47" t="s">
        <v>41</v>
      </c>
      <c r="AE4" s="47" t="s">
        <v>41</v>
      </c>
      <c r="AF4" s="47" t="s">
        <v>41</v>
      </c>
      <c r="AG4" s="47" t="s">
        <v>41</v>
      </c>
      <c r="AH4" s="47" t="s">
        <v>41</v>
      </c>
      <c r="AI4" s="47" t="s">
        <v>41</v>
      </c>
      <c r="AJ4" s="47" t="s">
        <v>41</v>
      </c>
      <c r="AK4" s="47" t="s">
        <v>43</v>
      </c>
      <c r="AL4" s="47" t="s">
        <v>43</v>
      </c>
      <c r="AM4" s="47" t="s">
        <v>43</v>
      </c>
      <c r="AN4" s="47" t="s">
        <v>43</v>
      </c>
      <c r="AO4" s="47" t="s">
        <v>43</v>
      </c>
      <c r="AP4" s="47" t="s">
        <v>43</v>
      </c>
      <c r="AQ4" s="47" t="s">
        <v>43</v>
      </c>
      <c r="AR4" s="47" t="s">
        <v>43</v>
      </c>
    </row>
    <row r="5" spans="1:44" s="9" customFormat="1" ht="39" customHeight="1">
      <c r="A5" s="50" t="s">
        <v>7</v>
      </c>
      <c r="B5" s="51" t="s">
        <v>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</row>
    <row r="6" spans="1:44" s="9" customFormat="1" ht="27" customHeight="1">
      <c r="A6" s="50"/>
      <c r="B6" s="51"/>
      <c r="C6" s="44" t="s">
        <v>35</v>
      </c>
      <c r="D6" s="44" t="s">
        <v>44</v>
      </c>
      <c r="E6" s="44" t="s">
        <v>45</v>
      </c>
      <c r="F6" s="44" t="s">
        <v>36</v>
      </c>
      <c r="G6" s="44" t="s">
        <v>46</v>
      </c>
      <c r="H6" s="44" t="s">
        <v>47</v>
      </c>
      <c r="I6" s="45" t="s">
        <v>48</v>
      </c>
      <c r="J6" s="45" t="s">
        <v>28</v>
      </c>
      <c r="K6" s="45" t="s">
        <v>29</v>
      </c>
      <c r="L6" s="45" t="s">
        <v>49</v>
      </c>
      <c r="M6" s="45" t="s">
        <v>30</v>
      </c>
      <c r="N6" s="45" t="s">
        <v>31</v>
      </c>
      <c r="O6" s="45" t="s">
        <v>34</v>
      </c>
      <c r="P6" s="45" t="s">
        <v>50</v>
      </c>
      <c r="Q6" s="45" t="s">
        <v>51</v>
      </c>
      <c r="R6" s="45" t="s">
        <v>52</v>
      </c>
      <c r="S6" s="45" t="s">
        <v>53</v>
      </c>
      <c r="T6" s="45" t="s">
        <v>36</v>
      </c>
      <c r="U6" s="45" t="s">
        <v>54</v>
      </c>
      <c r="V6" s="45" t="s">
        <v>55</v>
      </c>
      <c r="W6" s="45" t="s">
        <v>35</v>
      </c>
      <c r="X6" s="44" t="s">
        <v>56</v>
      </c>
      <c r="Y6" s="44" t="s">
        <v>57</v>
      </c>
      <c r="Z6" s="44" t="s">
        <v>58</v>
      </c>
      <c r="AA6" s="44" t="s">
        <v>59</v>
      </c>
      <c r="AB6" s="44" t="s">
        <v>60</v>
      </c>
      <c r="AC6" s="44" t="s">
        <v>61</v>
      </c>
      <c r="AD6" s="44" t="s">
        <v>62</v>
      </c>
      <c r="AE6" s="44" t="s">
        <v>63</v>
      </c>
      <c r="AF6" s="44" t="s">
        <v>64</v>
      </c>
      <c r="AG6" s="44" t="s">
        <v>26</v>
      </c>
      <c r="AH6" s="44" t="s">
        <v>65</v>
      </c>
      <c r="AI6" s="44" t="s">
        <v>66</v>
      </c>
      <c r="AJ6" s="44" t="s">
        <v>67</v>
      </c>
      <c r="AK6" s="45" t="s">
        <v>40</v>
      </c>
      <c r="AL6" s="45" t="s">
        <v>68</v>
      </c>
      <c r="AM6" s="45" t="s">
        <v>38</v>
      </c>
      <c r="AN6" s="45" t="s">
        <v>30</v>
      </c>
      <c r="AO6" s="45" t="s">
        <v>69</v>
      </c>
      <c r="AP6" s="45" t="s">
        <v>70</v>
      </c>
      <c r="AQ6" s="45" t="s">
        <v>71</v>
      </c>
      <c r="AR6" s="45" t="s">
        <v>37</v>
      </c>
    </row>
    <row r="7" spans="1:44" s="5" customFormat="1" ht="18.75" customHeight="1">
      <c r="A7" s="10"/>
      <c r="B7" s="10" t="s">
        <v>9</v>
      </c>
      <c r="C7" s="28">
        <v>574.8</v>
      </c>
      <c r="D7" s="28">
        <v>168.9</v>
      </c>
      <c r="E7" s="28">
        <v>391.9</v>
      </c>
      <c r="F7" s="28">
        <v>711.3</v>
      </c>
      <c r="G7" s="28">
        <v>334.7</v>
      </c>
      <c r="H7" s="28">
        <v>671.2</v>
      </c>
      <c r="I7" s="28">
        <v>480</v>
      </c>
      <c r="J7" s="28">
        <v>394.9</v>
      </c>
      <c r="K7" s="28">
        <v>706.3</v>
      </c>
      <c r="L7" s="28">
        <v>340.5</v>
      </c>
      <c r="M7" s="28">
        <v>290.8</v>
      </c>
      <c r="N7" s="28">
        <v>484.3</v>
      </c>
      <c r="O7" s="28">
        <v>525.4</v>
      </c>
      <c r="P7" s="28">
        <v>507.6</v>
      </c>
      <c r="Q7" s="28">
        <v>515.9</v>
      </c>
      <c r="R7" s="28">
        <v>523.8</v>
      </c>
      <c r="S7" s="28">
        <v>166.6</v>
      </c>
      <c r="T7" s="28">
        <v>497</v>
      </c>
      <c r="U7" s="28">
        <v>345.6</v>
      </c>
      <c r="V7" s="28">
        <v>533.7</v>
      </c>
      <c r="W7" s="28">
        <v>489.5</v>
      </c>
      <c r="X7" s="28">
        <v>326.5</v>
      </c>
      <c r="Y7" s="28">
        <v>528.8</v>
      </c>
      <c r="Z7" s="28">
        <v>325.7</v>
      </c>
      <c r="AA7" s="28">
        <v>527.4</v>
      </c>
      <c r="AB7" s="28">
        <v>348.5</v>
      </c>
      <c r="AC7" s="28">
        <v>325.4</v>
      </c>
      <c r="AD7" s="28">
        <v>336.9</v>
      </c>
      <c r="AE7" s="28">
        <v>336.1</v>
      </c>
      <c r="AF7" s="28">
        <v>331.8</v>
      </c>
      <c r="AG7" s="28">
        <v>332.9</v>
      </c>
      <c r="AH7" s="28">
        <v>325.4</v>
      </c>
      <c r="AI7" s="28">
        <v>324.2</v>
      </c>
      <c r="AJ7" s="28">
        <v>694.5</v>
      </c>
      <c r="AK7" s="28">
        <v>722.2</v>
      </c>
      <c r="AL7" s="28">
        <v>721.1</v>
      </c>
      <c r="AM7" s="28">
        <v>726.4</v>
      </c>
      <c r="AN7" s="28">
        <v>727.4</v>
      </c>
      <c r="AO7" s="28">
        <v>531.6</v>
      </c>
      <c r="AP7" s="28">
        <v>522.1</v>
      </c>
      <c r="AQ7" s="28">
        <v>536.3</v>
      </c>
      <c r="AR7" s="28">
        <v>558.7</v>
      </c>
    </row>
    <row r="8" spans="1:44" s="5" customFormat="1" ht="18.75" customHeight="1" thickBot="1">
      <c r="A8" s="10"/>
      <c r="B8" s="10" t="s">
        <v>10</v>
      </c>
      <c r="C8" s="28">
        <v>574.8</v>
      </c>
      <c r="D8" s="28">
        <v>168.9</v>
      </c>
      <c r="E8" s="28">
        <v>391.9</v>
      </c>
      <c r="F8" s="28">
        <v>711.3</v>
      </c>
      <c r="G8" s="28">
        <v>334.7</v>
      </c>
      <c r="H8" s="28">
        <v>671.2</v>
      </c>
      <c r="I8" s="28">
        <v>480</v>
      </c>
      <c r="J8" s="28">
        <v>394.9</v>
      </c>
      <c r="K8" s="28">
        <v>706.3</v>
      </c>
      <c r="L8" s="28">
        <v>340.5</v>
      </c>
      <c r="M8" s="28">
        <v>290.8</v>
      </c>
      <c r="N8" s="28">
        <v>484.3</v>
      </c>
      <c r="O8" s="28">
        <v>525.4</v>
      </c>
      <c r="P8" s="28">
        <v>507.6</v>
      </c>
      <c r="Q8" s="28">
        <v>515.9</v>
      </c>
      <c r="R8" s="28">
        <v>523.8</v>
      </c>
      <c r="S8" s="28">
        <v>166.6</v>
      </c>
      <c r="T8" s="28">
        <v>497</v>
      </c>
      <c r="U8" s="28">
        <v>345.6</v>
      </c>
      <c r="V8" s="28">
        <v>533.7</v>
      </c>
      <c r="W8" s="28">
        <v>489.5</v>
      </c>
      <c r="X8" s="28">
        <v>326.5</v>
      </c>
      <c r="Y8" s="28">
        <v>528.8</v>
      </c>
      <c r="Z8" s="28">
        <v>325.7</v>
      </c>
      <c r="AA8" s="28">
        <v>527.4</v>
      </c>
      <c r="AB8" s="28">
        <v>348.5</v>
      </c>
      <c r="AC8" s="28">
        <v>325.4</v>
      </c>
      <c r="AD8" s="28">
        <v>336.9</v>
      </c>
      <c r="AE8" s="28">
        <v>336.1</v>
      </c>
      <c r="AF8" s="28">
        <v>331.8</v>
      </c>
      <c r="AG8" s="28">
        <v>332.9</v>
      </c>
      <c r="AH8" s="28">
        <v>325.4</v>
      </c>
      <c r="AI8" s="28">
        <v>324.2</v>
      </c>
      <c r="AJ8" s="28">
        <v>694.5</v>
      </c>
      <c r="AK8" s="28">
        <v>722.2</v>
      </c>
      <c r="AL8" s="28">
        <v>721.1</v>
      </c>
      <c r="AM8" s="28">
        <v>726.4</v>
      </c>
      <c r="AN8" s="28">
        <v>727.4</v>
      </c>
      <c r="AO8" s="28">
        <v>531.6</v>
      </c>
      <c r="AP8" s="28">
        <v>522.1</v>
      </c>
      <c r="AQ8" s="28">
        <v>536.3</v>
      </c>
      <c r="AR8" s="28">
        <v>558.7</v>
      </c>
    </row>
    <row r="9" spans="1:44" s="5" customFormat="1" ht="18.75" customHeight="1">
      <c r="A9" s="61" t="s">
        <v>6</v>
      </c>
      <c r="B9" s="37" t="s">
        <v>3</v>
      </c>
      <c r="C9" s="38">
        <f>C8*45%/100</f>
        <v>2.5866</v>
      </c>
      <c r="D9" s="38">
        <f>D8*45%/100</f>
        <v>0.7600500000000001</v>
      </c>
      <c r="E9" s="38">
        <f>E8*45%/100</f>
        <v>1.76355</v>
      </c>
      <c r="F9" s="38">
        <f>F8*45%/100</f>
        <v>3.20085</v>
      </c>
      <c r="G9" s="38">
        <f>G8*45%/100</f>
        <v>1.50615</v>
      </c>
      <c r="H9" s="38">
        <f aca="true" t="shared" si="0" ref="H9:AJ9">H8*45%/100</f>
        <v>3.0204000000000004</v>
      </c>
      <c r="I9" s="38">
        <f t="shared" si="0"/>
        <v>2.16</v>
      </c>
      <c r="J9" s="38">
        <f t="shared" si="0"/>
        <v>1.7770499999999998</v>
      </c>
      <c r="K9" s="38">
        <f t="shared" si="0"/>
        <v>3.17835</v>
      </c>
      <c r="L9" s="38">
        <f t="shared" si="0"/>
        <v>1.53225</v>
      </c>
      <c r="M9" s="38">
        <f t="shared" si="0"/>
        <v>1.3086000000000002</v>
      </c>
      <c r="N9" s="38">
        <f t="shared" si="0"/>
        <v>2.17935</v>
      </c>
      <c r="O9" s="38">
        <f t="shared" si="0"/>
        <v>2.3643</v>
      </c>
      <c r="P9" s="38">
        <f t="shared" si="0"/>
        <v>2.2842000000000002</v>
      </c>
      <c r="Q9" s="38">
        <f t="shared" si="0"/>
        <v>2.3215500000000002</v>
      </c>
      <c r="R9" s="38">
        <f t="shared" si="0"/>
        <v>2.3571</v>
      </c>
      <c r="S9" s="38">
        <f t="shared" si="0"/>
        <v>0.7497</v>
      </c>
      <c r="T9" s="38">
        <f t="shared" si="0"/>
        <v>2.2365</v>
      </c>
      <c r="U9" s="38">
        <f t="shared" si="0"/>
        <v>1.5552000000000001</v>
      </c>
      <c r="V9" s="38">
        <f t="shared" si="0"/>
        <v>2.40165</v>
      </c>
      <c r="W9" s="38">
        <f t="shared" si="0"/>
        <v>2.20275</v>
      </c>
      <c r="X9" s="38">
        <f t="shared" si="0"/>
        <v>1.4692500000000002</v>
      </c>
      <c r="Y9" s="38">
        <f t="shared" si="0"/>
        <v>2.3796</v>
      </c>
      <c r="Z9" s="38">
        <f t="shared" si="0"/>
        <v>1.46565</v>
      </c>
      <c r="AA9" s="38">
        <f t="shared" si="0"/>
        <v>2.3733</v>
      </c>
      <c r="AB9" s="38">
        <f t="shared" si="0"/>
        <v>1.5682500000000001</v>
      </c>
      <c r="AC9" s="38">
        <f t="shared" si="0"/>
        <v>1.4643000000000002</v>
      </c>
      <c r="AD9" s="38">
        <f t="shared" si="0"/>
        <v>1.51605</v>
      </c>
      <c r="AE9" s="38">
        <f t="shared" si="0"/>
        <v>1.51245</v>
      </c>
      <c r="AF9" s="38">
        <f t="shared" si="0"/>
        <v>1.4931</v>
      </c>
      <c r="AG9" s="38">
        <f t="shared" si="0"/>
        <v>1.49805</v>
      </c>
      <c r="AH9" s="38">
        <f t="shared" si="0"/>
        <v>1.4643000000000002</v>
      </c>
      <c r="AI9" s="38">
        <f t="shared" si="0"/>
        <v>1.4588999999999999</v>
      </c>
      <c r="AJ9" s="39">
        <f t="shared" si="0"/>
        <v>3.1252500000000003</v>
      </c>
      <c r="AK9" s="39">
        <f aca="true" t="shared" si="1" ref="AK9:AR9">AK8*45%/100</f>
        <v>3.2499000000000002</v>
      </c>
      <c r="AL9" s="39">
        <f t="shared" si="1"/>
        <v>3.2449500000000002</v>
      </c>
      <c r="AM9" s="39">
        <f t="shared" si="1"/>
        <v>3.2688</v>
      </c>
      <c r="AN9" s="39">
        <f t="shared" si="1"/>
        <v>3.2733</v>
      </c>
      <c r="AO9" s="39">
        <f t="shared" si="1"/>
        <v>2.3922000000000003</v>
      </c>
      <c r="AP9" s="39">
        <f t="shared" si="1"/>
        <v>2.34945</v>
      </c>
      <c r="AQ9" s="39">
        <f t="shared" si="1"/>
        <v>2.41335</v>
      </c>
      <c r="AR9" s="39">
        <f t="shared" si="1"/>
        <v>2.5141500000000003</v>
      </c>
    </row>
    <row r="10" spans="1:44" s="8" customFormat="1" ht="18.75" customHeight="1">
      <c r="A10" s="62"/>
      <c r="B10" s="17" t="s">
        <v>13</v>
      </c>
      <c r="C10" s="11">
        <f>1007.68*C9</f>
        <v>2606.4650879999995</v>
      </c>
      <c r="D10" s="11">
        <f>1007.68*D9</f>
        <v>765.887184</v>
      </c>
      <c r="E10" s="11">
        <f>1007.68*E9</f>
        <v>1777.094064</v>
      </c>
      <c r="F10" s="11">
        <f>1007.68*F9</f>
        <v>3225.432528</v>
      </c>
      <c r="G10" s="11">
        <f>1007.68*G9</f>
        <v>1517.717232</v>
      </c>
      <c r="H10" s="11">
        <f aca="true" t="shared" si="2" ref="H10:AJ10">1007.68*H9</f>
        <v>3043.596672</v>
      </c>
      <c r="I10" s="11">
        <f t="shared" si="2"/>
        <v>2176.5888</v>
      </c>
      <c r="J10" s="11">
        <f t="shared" si="2"/>
        <v>1790.6977439999996</v>
      </c>
      <c r="K10" s="11">
        <f t="shared" si="2"/>
        <v>3202.759728</v>
      </c>
      <c r="L10" s="11">
        <f t="shared" si="2"/>
        <v>1544.0176799999997</v>
      </c>
      <c r="M10" s="11">
        <f t="shared" si="2"/>
        <v>1318.6500480000002</v>
      </c>
      <c r="N10" s="11">
        <f t="shared" si="2"/>
        <v>2196.087408</v>
      </c>
      <c r="O10" s="11">
        <f t="shared" si="2"/>
        <v>2382.457824</v>
      </c>
      <c r="P10" s="11">
        <f t="shared" si="2"/>
        <v>2301.742656</v>
      </c>
      <c r="Q10" s="11">
        <f t="shared" si="2"/>
        <v>2339.379504</v>
      </c>
      <c r="R10" s="11">
        <f t="shared" si="2"/>
        <v>2375.202528</v>
      </c>
      <c r="S10" s="11">
        <f t="shared" si="2"/>
        <v>755.4576959999999</v>
      </c>
      <c r="T10" s="11">
        <f t="shared" si="2"/>
        <v>2253.67632</v>
      </c>
      <c r="U10" s="11">
        <f t="shared" si="2"/>
        <v>1567.1439360000002</v>
      </c>
      <c r="V10" s="11">
        <f t="shared" si="2"/>
        <v>2420.0946719999997</v>
      </c>
      <c r="W10" s="11">
        <f t="shared" si="2"/>
        <v>2219.66712</v>
      </c>
      <c r="X10" s="11">
        <f t="shared" si="2"/>
        <v>1480.53384</v>
      </c>
      <c r="Y10" s="11">
        <f t="shared" si="2"/>
        <v>2397.8753279999996</v>
      </c>
      <c r="Z10" s="11">
        <f t="shared" si="2"/>
        <v>1476.906192</v>
      </c>
      <c r="AA10" s="11">
        <f t="shared" si="2"/>
        <v>2391.5269439999997</v>
      </c>
      <c r="AB10" s="11">
        <f t="shared" si="2"/>
        <v>1580.2941600000001</v>
      </c>
      <c r="AC10" s="11">
        <f t="shared" si="2"/>
        <v>1475.545824</v>
      </c>
      <c r="AD10" s="11">
        <f t="shared" si="2"/>
        <v>1527.6932639999998</v>
      </c>
      <c r="AE10" s="11">
        <f t="shared" si="2"/>
        <v>1524.065616</v>
      </c>
      <c r="AF10" s="11">
        <f t="shared" si="2"/>
        <v>1504.567008</v>
      </c>
      <c r="AG10" s="11">
        <f t="shared" si="2"/>
        <v>1509.555024</v>
      </c>
      <c r="AH10" s="11">
        <f t="shared" si="2"/>
        <v>1475.545824</v>
      </c>
      <c r="AI10" s="11">
        <f t="shared" si="2"/>
        <v>1470.1043519999998</v>
      </c>
      <c r="AJ10" s="40">
        <f t="shared" si="2"/>
        <v>3149.25192</v>
      </c>
      <c r="AK10" s="40">
        <f aca="true" t="shared" si="3" ref="AK10:AR10">1007.68*AK9</f>
        <v>3274.8592320000002</v>
      </c>
      <c r="AL10" s="40">
        <f t="shared" si="3"/>
        <v>3269.871216</v>
      </c>
      <c r="AM10" s="40">
        <f t="shared" si="3"/>
        <v>3293.904384</v>
      </c>
      <c r="AN10" s="40">
        <f t="shared" si="3"/>
        <v>3298.4389439999995</v>
      </c>
      <c r="AO10" s="40">
        <f t="shared" si="3"/>
        <v>2410.5720960000003</v>
      </c>
      <c r="AP10" s="40">
        <f t="shared" si="3"/>
        <v>2367.493776</v>
      </c>
      <c r="AQ10" s="40">
        <f t="shared" si="3"/>
        <v>2431.8845279999996</v>
      </c>
      <c r="AR10" s="40">
        <f t="shared" si="3"/>
        <v>2533.458672</v>
      </c>
    </row>
    <row r="11" spans="1:44" s="5" customFormat="1" ht="18.75" customHeight="1">
      <c r="A11" s="62"/>
      <c r="B11" s="17" t="s">
        <v>2</v>
      </c>
      <c r="C11" s="3">
        <f>C10/C7/12</f>
        <v>0.37787999999999994</v>
      </c>
      <c r="D11" s="3">
        <f>D10/D7/12</f>
        <v>0.37788</v>
      </c>
      <c r="E11" s="3">
        <f>E10/E7/12</f>
        <v>0.37788</v>
      </c>
      <c r="F11" s="3">
        <f>F10/F7/12</f>
        <v>0.37788</v>
      </c>
      <c r="G11" s="3">
        <f>G10/G7/12</f>
        <v>0.37788</v>
      </c>
      <c r="H11" s="3">
        <f aca="true" t="shared" si="4" ref="H11:AJ11">H10/H7/12</f>
        <v>0.37788</v>
      </c>
      <c r="I11" s="3">
        <f t="shared" si="4"/>
        <v>0.37788</v>
      </c>
      <c r="J11" s="3">
        <f t="shared" si="4"/>
        <v>0.37787999999999994</v>
      </c>
      <c r="K11" s="3">
        <f t="shared" si="4"/>
        <v>0.37788</v>
      </c>
      <c r="L11" s="3">
        <f t="shared" si="4"/>
        <v>0.37787999999999994</v>
      </c>
      <c r="M11" s="3">
        <f t="shared" si="4"/>
        <v>0.37788000000000005</v>
      </c>
      <c r="N11" s="3">
        <f t="shared" si="4"/>
        <v>0.37788</v>
      </c>
      <c r="O11" s="3">
        <f t="shared" si="4"/>
        <v>0.37788</v>
      </c>
      <c r="P11" s="3">
        <f t="shared" si="4"/>
        <v>0.37788</v>
      </c>
      <c r="Q11" s="3">
        <f t="shared" si="4"/>
        <v>0.37788</v>
      </c>
      <c r="R11" s="3">
        <f t="shared" si="4"/>
        <v>0.37788</v>
      </c>
      <c r="S11" s="3">
        <f t="shared" si="4"/>
        <v>0.37788</v>
      </c>
      <c r="T11" s="3">
        <f t="shared" si="4"/>
        <v>0.37788</v>
      </c>
      <c r="U11" s="3">
        <f t="shared" si="4"/>
        <v>0.37788</v>
      </c>
      <c r="V11" s="3">
        <f t="shared" si="4"/>
        <v>0.37787999999999994</v>
      </c>
      <c r="W11" s="3">
        <f t="shared" si="4"/>
        <v>0.37788</v>
      </c>
      <c r="X11" s="3">
        <f t="shared" si="4"/>
        <v>0.37788</v>
      </c>
      <c r="Y11" s="3">
        <f t="shared" si="4"/>
        <v>0.37788</v>
      </c>
      <c r="Z11" s="3">
        <f t="shared" si="4"/>
        <v>0.37788</v>
      </c>
      <c r="AA11" s="3">
        <f t="shared" si="4"/>
        <v>0.37788</v>
      </c>
      <c r="AB11" s="3">
        <f t="shared" si="4"/>
        <v>0.37788000000000005</v>
      </c>
      <c r="AC11" s="3">
        <f t="shared" si="4"/>
        <v>0.37788000000000005</v>
      </c>
      <c r="AD11" s="3">
        <f t="shared" si="4"/>
        <v>0.37788</v>
      </c>
      <c r="AE11" s="3">
        <f t="shared" si="4"/>
        <v>0.37788</v>
      </c>
      <c r="AF11" s="3">
        <f t="shared" si="4"/>
        <v>0.37788</v>
      </c>
      <c r="AG11" s="3">
        <f t="shared" si="4"/>
        <v>0.37788</v>
      </c>
      <c r="AH11" s="3">
        <f t="shared" si="4"/>
        <v>0.37788000000000005</v>
      </c>
      <c r="AI11" s="3">
        <f t="shared" si="4"/>
        <v>0.37788</v>
      </c>
      <c r="AJ11" s="41">
        <f t="shared" si="4"/>
        <v>0.37788</v>
      </c>
      <c r="AK11" s="41">
        <f aca="true" t="shared" si="5" ref="AK11:AR11">AK10/AK7/12</f>
        <v>0.37788</v>
      </c>
      <c r="AL11" s="41">
        <f t="shared" si="5"/>
        <v>0.37788</v>
      </c>
      <c r="AM11" s="41">
        <f t="shared" si="5"/>
        <v>0.37788</v>
      </c>
      <c r="AN11" s="41">
        <f t="shared" si="5"/>
        <v>0.37788</v>
      </c>
      <c r="AO11" s="41">
        <f t="shared" si="5"/>
        <v>0.37788000000000005</v>
      </c>
      <c r="AP11" s="41">
        <f t="shared" si="5"/>
        <v>0.37787999999999994</v>
      </c>
      <c r="AQ11" s="41">
        <f t="shared" si="5"/>
        <v>0.37788</v>
      </c>
      <c r="AR11" s="41">
        <f t="shared" si="5"/>
        <v>0.37788</v>
      </c>
    </row>
    <row r="12" spans="1:44" s="5" customFormat="1" ht="18.75" customHeight="1" thickBot="1">
      <c r="A12" s="63"/>
      <c r="B12" s="42" t="s">
        <v>0</v>
      </c>
      <c r="C12" s="43" t="s">
        <v>14</v>
      </c>
      <c r="D12" s="43" t="s">
        <v>14</v>
      </c>
      <c r="E12" s="43" t="s">
        <v>14</v>
      </c>
      <c r="F12" s="43" t="s">
        <v>14</v>
      </c>
      <c r="G12" s="43" t="s">
        <v>14</v>
      </c>
      <c r="H12" s="43" t="s">
        <v>14</v>
      </c>
      <c r="I12" s="43" t="s">
        <v>14</v>
      </c>
      <c r="J12" s="43" t="s">
        <v>14</v>
      </c>
      <c r="K12" s="43" t="s">
        <v>14</v>
      </c>
      <c r="L12" s="43" t="s">
        <v>14</v>
      </c>
      <c r="M12" s="43" t="s">
        <v>14</v>
      </c>
      <c r="N12" s="43" t="s">
        <v>14</v>
      </c>
      <c r="O12" s="43" t="s">
        <v>14</v>
      </c>
      <c r="P12" s="43" t="s">
        <v>14</v>
      </c>
      <c r="Q12" s="43" t="s">
        <v>14</v>
      </c>
      <c r="R12" s="43" t="s">
        <v>14</v>
      </c>
      <c r="S12" s="43" t="s">
        <v>14</v>
      </c>
      <c r="T12" s="43" t="s">
        <v>14</v>
      </c>
      <c r="U12" s="43" t="s">
        <v>14</v>
      </c>
      <c r="V12" s="43" t="s">
        <v>14</v>
      </c>
      <c r="W12" s="43" t="s">
        <v>14</v>
      </c>
      <c r="X12" s="43" t="s">
        <v>14</v>
      </c>
      <c r="Y12" s="43" t="s">
        <v>14</v>
      </c>
      <c r="Z12" s="43" t="s">
        <v>14</v>
      </c>
      <c r="AA12" s="43" t="s">
        <v>14</v>
      </c>
      <c r="AB12" s="43" t="s">
        <v>14</v>
      </c>
      <c r="AC12" s="43" t="s">
        <v>14</v>
      </c>
      <c r="AD12" s="43" t="s">
        <v>14</v>
      </c>
      <c r="AE12" s="43" t="s">
        <v>14</v>
      </c>
      <c r="AF12" s="43" t="s">
        <v>14</v>
      </c>
      <c r="AG12" s="43" t="s">
        <v>14</v>
      </c>
      <c r="AH12" s="43" t="s">
        <v>14</v>
      </c>
      <c r="AI12" s="43" t="s">
        <v>14</v>
      </c>
      <c r="AJ12" s="43" t="s">
        <v>14</v>
      </c>
      <c r="AK12" s="43" t="s">
        <v>14</v>
      </c>
      <c r="AL12" s="43" t="s">
        <v>14</v>
      </c>
      <c r="AM12" s="43" t="s">
        <v>14</v>
      </c>
      <c r="AN12" s="43" t="s">
        <v>14</v>
      </c>
      <c r="AO12" s="43" t="s">
        <v>14</v>
      </c>
      <c r="AP12" s="43" t="s">
        <v>14</v>
      </c>
      <c r="AQ12" s="43" t="s">
        <v>14</v>
      </c>
      <c r="AR12" s="43" t="s">
        <v>14</v>
      </c>
    </row>
    <row r="13" spans="1:44" s="5" customFormat="1" ht="18.75" customHeight="1">
      <c r="A13" s="53" t="s">
        <v>16</v>
      </c>
      <c r="B13" s="22" t="s">
        <v>4</v>
      </c>
      <c r="C13" s="23">
        <f>C8*10%/10</f>
        <v>5.747999999999999</v>
      </c>
      <c r="D13" s="23">
        <f>D8*10%/10</f>
        <v>1.689</v>
      </c>
      <c r="E13" s="23">
        <f>E8*10%/10</f>
        <v>3.9189999999999996</v>
      </c>
      <c r="F13" s="23">
        <f>F8*10%/10</f>
        <v>7.1129999999999995</v>
      </c>
      <c r="G13" s="23">
        <f>G8*10%/10</f>
        <v>3.347</v>
      </c>
      <c r="H13" s="23">
        <f aca="true" t="shared" si="6" ref="H13:AJ13">H8*10%/10</f>
        <v>6.712000000000001</v>
      </c>
      <c r="I13" s="23">
        <f t="shared" si="6"/>
        <v>4.8</v>
      </c>
      <c r="J13" s="23">
        <f t="shared" si="6"/>
        <v>3.9490000000000003</v>
      </c>
      <c r="K13" s="23">
        <f t="shared" si="6"/>
        <v>7.063</v>
      </c>
      <c r="L13" s="23">
        <f t="shared" si="6"/>
        <v>3.4050000000000002</v>
      </c>
      <c r="M13" s="23">
        <f t="shared" si="6"/>
        <v>2.9080000000000004</v>
      </c>
      <c r="N13" s="23">
        <f t="shared" si="6"/>
        <v>4.843000000000001</v>
      </c>
      <c r="O13" s="23">
        <f t="shared" si="6"/>
        <v>5.254</v>
      </c>
      <c r="P13" s="23">
        <f t="shared" si="6"/>
        <v>5.0760000000000005</v>
      </c>
      <c r="Q13" s="23">
        <f t="shared" si="6"/>
        <v>5.159000000000001</v>
      </c>
      <c r="R13" s="23">
        <f t="shared" si="6"/>
        <v>5.2379999999999995</v>
      </c>
      <c r="S13" s="23">
        <f t="shared" si="6"/>
        <v>1.666</v>
      </c>
      <c r="T13" s="23">
        <f t="shared" si="6"/>
        <v>4.970000000000001</v>
      </c>
      <c r="U13" s="23">
        <f t="shared" si="6"/>
        <v>3.4560000000000004</v>
      </c>
      <c r="V13" s="23">
        <f t="shared" si="6"/>
        <v>5.337000000000001</v>
      </c>
      <c r="W13" s="23">
        <f t="shared" si="6"/>
        <v>4.8950000000000005</v>
      </c>
      <c r="X13" s="23">
        <f t="shared" si="6"/>
        <v>3.2649999999999997</v>
      </c>
      <c r="Y13" s="23">
        <f t="shared" si="6"/>
        <v>5.287999999999999</v>
      </c>
      <c r="Z13" s="23">
        <f t="shared" si="6"/>
        <v>3.257</v>
      </c>
      <c r="AA13" s="23">
        <f t="shared" si="6"/>
        <v>5.274</v>
      </c>
      <c r="AB13" s="23">
        <f t="shared" si="6"/>
        <v>3.4850000000000003</v>
      </c>
      <c r="AC13" s="23">
        <f t="shared" si="6"/>
        <v>3.254</v>
      </c>
      <c r="AD13" s="23">
        <f t="shared" si="6"/>
        <v>3.3689999999999998</v>
      </c>
      <c r="AE13" s="23">
        <f t="shared" si="6"/>
        <v>3.3610000000000007</v>
      </c>
      <c r="AF13" s="23">
        <f t="shared" si="6"/>
        <v>3.318</v>
      </c>
      <c r="AG13" s="23">
        <f t="shared" si="6"/>
        <v>3.3289999999999997</v>
      </c>
      <c r="AH13" s="23">
        <f t="shared" si="6"/>
        <v>3.254</v>
      </c>
      <c r="AI13" s="23">
        <f t="shared" si="6"/>
        <v>3.242</v>
      </c>
      <c r="AJ13" s="23">
        <f t="shared" si="6"/>
        <v>6.945</v>
      </c>
      <c r="AK13" s="23">
        <f aca="true" t="shared" si="7" ref="AK13:AR13">AK8*10%/10</f>
        <v>7.222000000000001</v>
      </c>
      <c r="AL13" s="23">
        <f t="shared" si="7"/>
        <v>7.211</v>
      </c>
      <c r="AM13" s="23">
        <f t="shared" si="7"/>
        <v>7.264</v>
      </c>
      <c r="AN13" s="23">
        <f t="shared" si="7"/>
        <v>7.273999999999999</v>
      </c>
      <c r="AO13" s="23">
        <f t="shared" si="7"/>
        <v>5.316000000000001</v>
      </c>
      <c r="AP13" s="23">
        <f t="shared" si="7"/>
        <v>5.221000000000001</v>
      </c>
      <c r="AQ13" s="23">
        <f t="shared" si="7"/>
        <v>5.3629999999999995</v>
      </c>
      <c r="AR13" s="23">
        <f t="shared" si="7"/>
        <v>5.587000000000001</v>
      </c>
    </row>
    <row r="14" spans="1:44" s="5" customFormat="1" ht="18.75" customHeight="1">
      <c r="A14" s="53"/>
      <c r="B14" s="17" t="s">
        <v>13</v>
      </c>
      <c r="C14" s="3">
        <f>2281.73*C13</f>
        <v>13115.384039999999</v>
      </c>
      <c r="D14" s="3">
        <f>2281.73*D13</f>
        <v>3853.84197</v>
      </c>
      <c r="E14" s="3">
        <f>2281.73*E13</f>
        <v>8942.09987</v>
      </c>
      <c r="F14" s="3">
        <f>2281.73*F13</f>
        <v>16229.945489999998</v>
      </c>
      <c r="G14" s="3">
        <f>2281.73*G13</f>
        <v>7636.95031</v>
      </c>
      <c r="H14" s="3">
        <f aca="true" t="shared" si="8" ref="H14:AJ14">2281.73*H13</f>
        <v>15314.971760000002</v>
      </c>
      <c r="I14" s="3">
        <f t="shared" si="8"/>
        <v>10952.304</v>
      </c>
      <c r="J14" s="3">
        <f t="shared" si="8"/>
        <v>9010.55177</v>
      </c>
      <c r="K14" s="3">
        <f t="shared" si="8"/>
        <v>16115.858989999999</v>
      </c>
      <c r="L14" s="3">
        <f t="shared" si="8"/>
        <v>7769.290650000001</v>
      </c>
      <c r="M14" s="3">
        <f t="shared" si="8"/>
        <v>6635.270840000001</v>
      </c>
      <c r="N14" s="3">
        <f t="shared" si="8"/>
        <v>11050.418390000003</v>
      </c>
      <c r="O14" s="3">
        <f t="shared" si="8"/>
        <v>11988.20942</v>
      </c>
      <c r="P14" s="3">
        <f t="shared" si="8"/>
        <v>11582.061480000002</v>
      </c>
      <c r="Q14" s="3">
        <f t="shared" si="8"/>
        <v>11771.445070000002</v>
      </c>
      <c r="R14" s="3">
        <f t="shared" si="8"/>
        <v>11951.701739999999</v>
      </c>
      <c r="S14" s="3">
        <f t="shared" si="8"/>
        <v>3801.36218</v>
      </c>
      <c r="T14" s="3">
        <f t="shared" si="8"/>
        <v>11340.198100000001</v>
      </c>
      <c r="U14" s="3">
        <f t="shared" si="8"/>
        <v>7885.658880000001</v>
      </c>
      <c r="V14" s="3">
        <f t="shared" si="8"/>
        <v>12177.593010000002</v>
      </c>
      <c r="W14" s="3">
        <f t="shared" si="8"/>
        <v>11169.068350000001</v>
      </c>
      <c r="X14" s="3">
        <f t="shared" si="8"/>
        <v>7449.8484499999995</v>
      </c>
      <c r="Y14" s="3">
        <f t="shared" si="8"/>
        <v>12065.788239999998</v>
      </c>
      <c r="Z14" s="3">
        <f t="shared" si="8"/>
        <v>7431.59461</v>
      </c>
      <c r="AA14" s="3">
        <f t="shared" si="8"/>
        <v>12033.84402</v>
      </c>
      <c r="AB14" s="3">
        <f t="shared" si="8"/>
        <v>7951.829050000001</v>
      </c>
      <c r="AC14" s="3">
        <f t="shared" si="8"/>
        <v>7424.74942</v>
      </c>
      <c r="AD14" s="3">
        <f t="shared" si="8"/>
        <v>7687.14837</v>
      </c>
      <c r="AE14" s="3">
        <f t="shared" si="8"/>
        <v>7668.894530000001</v>
      </c>
      <c r="AF14" s="3">
        <f t="shared" si="8"/>
        <v>7570.78014</v>
      </c>
      <c r="AG14" s="3">
        <f t="shared" si="8"/>
        <v>7595.879169999999</v>
      </c>
      <c r="AH14" s="3">
        <f t="shared" si="8"/>
        <v>7424.74942</v>
      </c>
      <c r="AI14" s="3">
        <f t="shared" si="8"/>
        <v>7397.36866</v>
      </c>
      <c r="AJ14" s="3">
        <f t="shared" si="8"/>
        <v>15846.61485</v>
      </c>
      <c r="AK14" s="3">
        <f aca="true" t="shared" si="9" ref="AK14:AR14">2281.73*AK13</f>
        <v>16478.654060000004</v>
      </c>
      <c r="AL14" s="3">
        <f t="shared" si="9"/>
        <v>16453.55503</v>
      </c>
      <c r="AM14" s="3">
        <f t="shared" si="9"/>
        <v>16574.48672</v>
      </c>
      <c r="AN14" s="3">
        <f t="shared" si="9"/>
        <v>16597.30402</v>
      </c>
      <c r="AO14" s="3">
        <f t="shared" si="9"/>
        <v>12129.676680000002</v>
      </c>
      <c r="AP14" s="3">
        <f t="shared" si="9"/>
        <v>11912.912330000003</v>
      </c>
      <c r="AQ14" s="3">
        <f t="shared" si="9"/>
        <v>12236.91799</v>
      </c>
      <c r="AR14" s="3">
        <f t="shared" si="9"/>
        <v>12748.025510000001</v>
      </c>
    </row>
    <row r="15" spans="1:44" s="5" customFormat="1" ht="18.75" customHeight="1">
      <c r="A15" s="53"/>
      <c r="B15" s="17" t="s">
        <v>2</v>
      </c>
      <c r="C15" s="3">
        <f>C14/C7/12</f>
        <v>1.9014416666666667</v>
      </c>
      <c r="D15" s="3">
        <f>D14/D7/12</f>
        <v>1.9014416666666667</v>
      </c>
      <c r="E15" s="3">
        <f>E14/E7/12</f>
        <v>1.901441666666667</v>
      </c>
      <c r="F15" s="3">
        <f>F14/F7/12</f>
        <v>1.9014416666666667</v>
      </c>
      <c r="G15" s="3">
        <f>G14/G7/12</f>
        <v>1.901441666666667</v>
      </c>
      <c r="H15" s="3">
        <f aca="true" t="shared" si="10" ref="H15:AJ15">H14/H7/12</f>
        <v>1.901441666666667</v>
      </c>
      <c r="I15" s="3">
        <f t="shared" si="10"/>
        <v>1.9014416666666667</v>
      </c>
      <c r="J15" s="3">
        <f t="shared" si="10"/>
        <v>1.901441666666667</v>
      </c>
      <c r="K15" s="3">
        <f t="shared" si="10"/>
        <v>1.9014416666666667</v>
      </c>
      <c r="L15" s="3">
        <f t="shared" si="10"/>
        <v>1.901441666666667</v>
      </c>
      <c r="M15" s="3">
        <f t="shared" si="10"/>
        <v>1.901441666666667</v>
      </c>
      <c r="N15" s="3">
        <f t="shared" si="10"/>
        <v>1.901441666666667</v>
      </c>
      <c r="O15" s="3">
        <f t="shared" si="10"/>
        <v>1.9014416666666667</v>
      </c>
      <c r="P15" s="3">
        <f t="shared" si="10"/>
        <v>1.901441666666667</v>
      </c>
      <c r="Q15" s="3">
        <f t="shared" si="10"/>
        <v>1.901441666666667</v>
      </c>
      <c r="R15" s="3">
        <f t="shared" si="10"/>
        <v>1.9014416666666667</v>
      </c>
      <c r="S15" s="3">
        <f t="shared" si="10"/>
        <v>1.901441666666667</v>
      </c>
      <c r="T15" s="3">
        <f t="shared" si="10"/>
        <v>1.901441666666667</v>
      </c>
      <c r="U15" s="3">
        <f t="shared" si="10"/>
        <v>1.9014416666666667</v>
      </c>
      <c r="V15" s="3">
        <f t="shared" si="10"/>
        <v>1.901441666666667</v>
      </c>
      <c r="W15" s="3">
        <f t="shared" si="10"/>
        <v>1.901441666666667</v>
      </c>
      <c r="X15" s="3">
        <f t="shared" si="10"/>
        <v>1.9014416666666667</v>
      </c>
      <c r="Y15" s="3">
        <f t="shared" si="10"/>
        <v>1.9014416666666667</v>
      </c>
      <c r="Z15" s="3">
        <f t="shared" si="10"/>
        <v>1.9014416666666667</v>
      </c>
      <c r="AA15" s="3">
        <f t="shared" si="10"/>
        <v>1.901441666666667</v>
      </c>
      <c r="AB15" s="3">
        <f t="shared" si="10"/>
        <v>1.901441666666667</v>
      </c>
      <c r="AC15" s="3">
        <f t="shared" si="10"/>
        <v>1.901441666666667</v>
      </c>
      <c r="AD15" s="3">
        <f t="shared" si="10"/>
        <v>1.9014416666666667</v>
      </c>
      <c r="AE15" s="3">
        <f t="shared" si="10"/>
        <v>1.901441666666667</v>
      </c>
      <c r="AF15" s="3">
        <f t="shared" si="10"/>
        <v>1.9014416666666667</v>
      </c>
      <c r="AG15" s="3">
        <f t="shared" si="10"/>
        <v>1.9014416666666667</v>
      </c>
      <c r="AH15" s="3">
        <f t="shared" si="10"/>
        <v>1.901441666666667</v>
      </c>
      <c r="AI15" s="3">
        <f t="shared" si="10"/>
        <v>1.9014416666666667</v>
      </c>
      <c r="AJ15" s="3">
        <f t="shared" si="10"/>
        <v>1.9014416666666667</v>
      </c>
      <c r="AK15" s="3">
        <f aca="true" t="shared" si="11" ref="AK15:AR15">AK14/AK7/12</f>
        <v>1.901441666666667</v>
      </c>
      <c r="AL15" s="3">
        <f t="shared" si="11"/>
        <v>1.9014416666666667</v>
      </c>
      <c r="AM15" s="3">
        <f t="shared" si="11"/>
        <v>1.901441666666667</v>
      </c>
      <c r="AN15" s="3">
        <f t="shared" si="11"/>
        <v>1.9014416666666667</v>
      </c>
      <c r="AO15" s="3">
        <f t="shared" si="11"/>
        <v>1.901441666666667</v>
      </c>
      <c r="AP15" s="3">
        <f t="shared" si="11"/>
        <v>1.901441666666667</v>
      </c>
      <c r="AQ15" s="3">
        <f t="shared" si="11"/>
        <v>1.901441666666667</v>
      </c>
      <c r="AR15" s="3">
        <f t="shared" si="11"/>
        <v>1.9014416666666667</v>
      </c>
    </row>
    <row r="16" spans="1:44" s="5" customFormat="1" ht="18.75" customHeight="1" thickBot="1">
      <c r="A16" s="54"/>
      <c r="B16" s="42" t="s">
        <v>0</v>
      </c>
      <c r="C16" s="43" t="s">
        <v>14</v>
      </c>
      <c r="D16" s="43" t="s">
        <v>14</v>
      </c>
      <c r="E16" s="43" t="s">
        <v>14</v>
      </c>
      <c r="F16" s="43" t="s">
        <v>14</v>
      </c>
      <c r="G16" s="43" t="s">
        <v>14</v>
      </c>
      <c r="H16" s="43" t="s">
        <v>14</v>
      </c>
      <c r="I16" s="43" t="s">
        <v>14</v>
      </c>
      <c r="J16" s="43" t="s">
        <v>14</v>
      </c>
      <c r="K16" s="43" t="s">
        <v>14</v>
      </c>
      <c r="L16" s="43" t="s">
        <v>14</v>
      </c>
      <c r="M16" s="43" t="s">
        <v>14</v>
      </c>
      <c r="N16" s="43" t="s">
        <v>14</v>
      </c>
      <c r="O16" s="43" t="s">
        <v>14</v>
      </c>
      <c r="P16" s="43" t="s">
        <v>14</v>
      </c>
      <c r="Q16" s="43" t="s">
        <v>14</v>
      </c>
      <c r="R16" s="43" t="s">
        <v>14</v>
      </c>
      <c r="S16" s="43" t="s">
        <v>14</v>
      </c>
      <c r="T16" s="43" t="s">
        <v>14</v>
      </c>
      <c r="U16" s="43" t="s">
        <v>14</v>
      </c>
      <c r="V16" s="43" t="s">
        <v>14</v>
      </c>
      <c r="W16" s="43" t="s">
        <v>14</v>
      </c>
      <c r="X16" s="43" t="s">
        <v>14</v>
      </c>
      <c r="Y16" s="43" t="s">
        <v>14</v>
      </c>
      <c r="Z16" s="43" t="s">
        <v>14</v>
      </c>
      <c r="AA16" s="43" t="s">
        <v>14</v>
      </c>
      <c r="AB16" s="43" t="s">
        <v>14</v>
      </c>
      <c r="AC16" s="43" t="s">
        <v>14</v>
      </c>
      <c r="AD16" s="43" t="s">
        <v>14</v>
      </c>
      <c r="AE16" s="43" t="s">
        <v>14</v>
      </c>
      <c r="AF16" s="43" t="s">
        <v>14</v>
      </c>
      <c r="AG16" s="43" t="s">
        <v>14</v>
      </c>
      <c r="AH16" s="43" t="s">
        <v>14</v>
      </c>
      <c r="AI16" s="43" t="s">
        <v>14</v>
      </c>
      <c r="AJ16" s="43" t="s">
        <v>14</v>
      </c>
      <c r="AK16" s="43" t="s">
        <v>14</v>
      </c>
      <c r="AL16" s="43" t="s">
        <v>14</v>
      </c>
      <c r="AM16" s="43" t="s">
        <v>14</v>
      </c>
      <c r="AN16" s="43" t="s">
        <v>14</v>
      </c>
      <c r="AO16" s="43" t="s">
        <v>14</v>
      </c>
      <c r="AP16" s="43" t="s">
        <v>14</v>
      </c>
      <c r="AQ16" s="43" t="s">
        <v>14</v>
      </c>
      <c r="AR16" s="43" t="s">
        <v>14</v>
      </c>
    </row>
    <row r="17" spans="1:44" s="24" customFormat="1" ht="18.75" customHeight="1" thickTop="1">
      <c r="A17" s="55" t="s">
        <v>17</v>
      </c>
      <c r="B17" s="18" t="s">
        <v>11</v>
      </c>
      <c r="C17" s="26">
        <v>524</v>
      </c>
      <c r="D17" s="26">
        <v>265</v>
      </c>
      <c r="E17" s="26">
        <v>335.1</v>
      </c>
      <c r="F17" s="31">
        <v>601.3</v>
      </c>
      <c r="G17" s="31">
        <v>598.3</v>
      </c>
      <c r="H17" s="31">
        <v>635.2</v>
      </c>
      <c r="I17" s="31">
        <v>407</v>
      </c>
      <c r="J17" s="31">
        <v>336.5</v>
      </c>
      <c r="K17" s="31">
        <v>561</v>
      </c>
      <c r="L17" s="31">
        <v>278</v>
      </c>
      <c r="M17" s="31">
        <v>190</v>
      </c>
      <c r="N17" s="31">
        <v>404</v>
      </c>
      <c r="O17" s="31">
        <v>472.6</v>
      </c>
      <c r="P17" s="31">
        <v>421.7</v>
      </c>
      <c r="Q17" s="31">
        <v>431.2</v>
      </c>
      <c r="R17" s="31">
        <v>467</v>
      </c>
      <c r="S17" s="31">
        <v>257.2</v>
      </c>
      <c r="T17" s="31">
        <v>472.6</v>
      </c>
      <c r="U17" s="31">
        <v>585.3</v>
      </c>
      <c r="V17" s="31">
        <v>433.2</v>
      </c>
      <c r="W17" s="31">
        <v>406.3</v>
      </c>
      <c r="X17" s="31">
        <v>279.4</v>
      </c>
      <c r="Y17" s="31">
        <v>430.6</v>
      </c>
      <c r="Z17" s="31">
        <v>275.1</v>
      </c>
      <c r="AA17" s="31">
        <v>436.3</v>
      </c>
      <c r="AB17" s="31">
        <v>281.7</v>
      </c>
      <c r="AC17" s="31">
        <v>275.1</v>
      </c>
      <c r="AD17" s="31">
        <v>277</v>
      </c>
      <c r="AE17" s="31">
        <v>270</v>
      </c>
      <c r="AF17" s="31">
        <v>276</v>
      </c>
      <c r="AG17" s="31">
        <v>276</v>
      </c>
      <c r="AH17" s="31">
        <v>270</v>
      </c>
      <c r="AI17" s="31">
        <v>274.7</v>
      </c>
      <c r="AJ17" s="31">
        <v>656</v>
      </c>
      <c r="AK17" s="31">
        <v>596.3</v>
      </c>
      <c r="AL17" s="31">
        <v>434.2</v>
      </c>
      <c r="AM17" s="31">
        <v>430.6</v>
      </c>
      <c r="AN17" s="31">
        <v>495.4</v>
      </c>
      <c r="AO17" s="31">
        <v>439</v>
      </c>
      <c r="AP17" s="31">
        <v>472.6</v>
      </c>
      <c r="AQ17" s="31">
        <v>447.5</v>
      </c>
      <c r="AR17" s="31">
        <v>497.9</v>
      </c>
    </row>
    <row r="18" spans="1:44" s="5" customFormat="1" ht="18.75" customHeight="1">
      <c r="A18" s="53"/>
      <c r="B18" s="19" t="s">
        <v>4</v>
      </c>
      <c r="C18" s="12">
        <f>C17*0.06</f>
        <v>31.439999999999998</v>
      </c>
      <c r="D18" s="12">
        <f>D17*0.028</f>
        <v>7.42</v>
      </c>
      <c r="E18" s="12">
        <f>E17*0.06</f>
        <v>20.106</v>
      </c>
      <c r="F18" s="12">
        <f>F17*0.068</f>
        <v>40.8884</v>
      </c>
      <c r="G18" s="12">
        <f>G17*0.037</f>
        <v>22.137099999999997</v>
      </c>
      <c r="H18" s="12">
        <f>H17*0.08</f>
        <v>50.816</v>
      </c>
      <c r="I18" s="12">
        <f aca="true" t="shared" si="12" ref="I18:O18">I17*0.08</f>
        <v>32.56</v>
      </c>
      <c r="J18" s="12">
        <f t="shared" si="12"/>
        <v>26.92</v>
      </c>
      <c r="K18" s="12">
        <f t="shared" si="12"/>
        <v>44.88</v>
      </c>
      <c r="L18" s="12">
        <f t="shared" si="12"/>
        <v>22.240000000000002</v>
      </c>
      <c r="M18" s="12">
        <f t="shared" si="12"/>
        <v>15.200000000000001</v>
      </c>
      <c r="N18" s="12">
        <f t="shared" si="12"/>
        <v>32.32</v>
      </c>
      <c r="O18" s="12">
        <f t="shared" si="12"/>
        <v>37.808</v>
      </c>
      <c r="P18" s="12">
        <f>P17*0.07</f>
        <v>29.519000000000002</v>
      </c>
      <c r="Q18" s="12">
        <f>Q17*0.07</f>
        <v>30.184</v>
      </c>
      <c r="R18" s="12">
        <f>R17*0.08</f>
        <v>37.36</v>
      </c>
      <c r="S18" s="12">
        <f>S17*0.03</f>
        <v>7.715999999999999</v>
      </c>
      <c r="T18" s="12">
        <f>T17*0.08</f>
        <v>37.808</v>
      </c>
      <c r="U18" s="12">
        <f>U17*0.045</f>
        <v>26.338499999999996</v>
      </c>
      <c r="V18" s="12">
        <f>V17*0.09</f>
        <v>38.988</v>
      </c>
      <c r="W18" s="12">
        <f>W17*0.09</f>
        <v>36.567</v>
      </c>
      <c r="X18" s="12">
        <f>X17*0.08</f>
        <v>22.352</v>
      </c>
      <c r="Y18" s="12">
        <f aca="true" t="shared" si="13" ref="Y18:AE18">Y17*0.08</f>
        <v>34.448</v>
      </c>
      <c r="Z18" s="12">
        <f t="shared" si="13"/>
        <v>22.008000000000003</v>
      </c>
      <c r="AA18" s="12">
        <f t="shared" si="13"/>
        <v>34.904</v>
      </c>
      <c r="AB18" s="12">
        <f t="shared" si="13"/>
        <v>22.535999999999998</v>
      </c>
      <c r="AC18" s="12">
        <f t="shared" si="13"/>
        <v>22.008000000000003</v>
      </c>
      <c r="AD18" s="12">
        <f t="shared" si="13"/>
        <v>22.16</v>
      </c>
      <c r="AE18" s="12">
        <f t="shared" si="13"/>
        <v>21.6</v>
      </c>
      <c r="AF18" s="12">
        <f>AF17*0.08</f>
        <v>22.080000000000002</v>
      </c>
      <c r="AG18" s="12">
        <f>AG17*0.08</f>
        <v>22.080000000000002</v>
      </c>
      <c r="AH18" s="12">
        <f>AH17*0.08</f>
        <v>21.6</v>
      </c>
      <c r="AI18" s="12">
        <f>AI17*0.08</f>
        <v>21.976</v>
      </c>
      <c r="AJ18" s="12">
        <f>AJ17*0.07</f>
        <v>45.92</v>
      </c>
      <c r="AK18" s="12">
        <f>AK17*0.08</f>
        <v>47.704</v>
      </c>
      <c r="AL18" s="12">
        <f>AL17*0.11</f>
        <v>47.762</v>
      </c>
      <c r="AM18" s="12">
        <f>AM17*0.11</f>
        <v>47.366</v>
      </c>
      <c r="AN18" s="12">
        <f>AN17*0.11</f>
        <v>54.494</v>
      </c>
      <c r="AO18" s="12">
        <f>AO17*0.08</f>
        <v>35.12</v>
      </c>
      <c r="AP18" s="12">
        <f>AP17*0.07</f>
        <v>33.08200000000001</v>
      </c>
      <c r="AQ18" s="12">
        <f>AQ17*0.07</f>
        <v>31.325000000000003</v>
      </c>
      <c r="AR18" s="12">
        <f>AR17*0.07</f>
        <v>34.853</v>
      </c>
    </row>
    <row r="19" spans="1:44" s="5" customFormat="1" ht="18.75" customHeight="1">
      <c r="A19" s="53"/>
      <c r="B19" s="17" t="s">
        <v>13</v>
      </c>
      <c r="C19" s="2">
        <f>445.14*C18</f>
        <v>13995.201599999999</v>
      </c>
      <c r="D19" s="2">
        <f>445.14*D18</f>
        <v>3302.9388</v>
      </c>
      <c r="E19" s="2">
        <f>445.14*E18</f>
        <v>8949.984840000001</v>
      </c>
      <c r="F19" s="2">
        <f>445.14*F18</f>
        <v>18201.062375999998</v>
      </c>
      <c r="G19" s="2">
        <f>445.14*G18</f>
        <v>9854.108693999999</v>
      </c>
      <c r="H19" s="2">
        <f aca="true" t="shared" si="14" ref="H19:AJ19">445.14*H18</f>
        <v>22620.23424</v>
      </c>
      <c r="I19" s="2">
        <f t="shared" si="14"/>
        <v>14493.7584</v>
      </c>
      <c r="J19" s="2">
        <f t="shared" si="14"/>
        <v>11983.168800000001</v>
      </c>
      <c r="K19" s="2">
        <f t="shared" si="14"/>
        <v>19977.8832</v>
      </c>
      <c r="L19" s="2">
        <f t="shared" si="14"/>
        <v>9899.9136</v>
      </c>
      <c r="M19" s="2">
        <f t="shared" si="14"/>
        <v>6766.128000000001</v>
      </c>
      <c r="N19" s="2">
        <f t="shared" si="14"/>
        <v>14386.924799999999</v>
      </c>
      <c r="O19" s="2">
        <f t="shared" si="14"/>
        <v>16829.85312</v>
      </c>
      <c r="P19" s="2">
        <f t="shared" si="14"/>
        <v>13140.087660000001</v>
      </c>
      <c r="Q19" s="2">
        <f t="shared" si="14"/>
        <v>13436.10576</v>
      </c>
      <c r="R19" s="2">
        <f t="shared" si="14"/>
        <v>16630.430399999997</v>
      </c>
      <c r="S19" s="2">
        <f t="shared" si="14"/>
        <v>3434.7002399999997</v>
      </c>
      <c r="T19" s="2">
        <f t="shared" si="14"/>
        <v>16829.85312</v>
      </c>
      <c r="U19" s="2">
        <f t="shared" si="14"/>
        <v>11724.319889999999</v>
      </c>
      <c r="V19" s="2">
        <f t="shared" si="14"/>
        <v>17355.118319999998</v>
      </c>
      <c r="W19" s="2">
        <f t="shared" si="14"/>
        <v>16277.434379999999</v>
      </c>
      <c r="X19" s="2">
        <f t="shared" si="14"/>
        <v>9949.76928</v>
      </c>
      <c r="Y19" s="2">
        <f t="shared" si="14"/>
        <v>15334.182719999999</v>
      </c>
      <c r="Z19" s="2">
        <f t="shared" si="14"/>
        <v>9796.64112</v>
      </c>
      <c r="AA19" s="2">
        <f t="shared" si="14"/>
        <v>15537.166560000001</v>
      </c>
      <c r="AB19" s="2">
        <f t="shared" si="14"/>
        <v>10031.675039999998</v>
      </c>
      <c r="AC19" s="2">
        <f t="shared" si="14"/>
        <v>9796.64112</v>
      </c>
      <c r="AD19" s="2">
        <f t="shared" si="14"/>
        <v>9864.3024</v>
      </c>
      <c r="AE19" s="2">
        <f t="shared" si="14"/>
        <v>9615.024</v>
      </c>
      <c r="AF19" s="2">
        <f t="shared" si="14"/>
        <v>9828.691200000001</v>
      </c>
      <c r="AG19" s="2">
        <f t="shared" si="14"/>
        <v>9828.691200000001</v>
      </c>
      <c r="AH19" s="2">
        <f t="shared" si="14"/>
        <v>9615.024</v>
      </c>
      <c r="AI19" s="2">
        <f t="shared" si="14"/>
        <v>9782.396639999999</v>
      </c>
      <c r="AJ19" s="2">
        <f t="shared" si="14"/>
        <v>20440.8288</v>
      </c>
      <c r="AK19" s="2">
        <f aca="true" t="shared" si="15" ref="AK19:AR19">445.14*AK18</f>
        <v>21234.95856</v>
      </c>
      <c r="AL19" s="2">
        <f t="shared" si="15"/>
        <v>21260.77668</v>
      </c>
      <c r="AM19" s="2">
        <f t="shared" si="15"/>
        <v>21084.501239999998</v>
      </c>
      <c r="AN19" s="2">
        <f t="shared" si="15"/>
        <v>24257.45916</v>
      </c>
      <c r="AO19" s="2">
        <f t="shared" si="15"/>
        <v>15633.316799999999</v>
      </c>
      <c r="AP19" s="2">
        <f t="shared" si="15"/>
        <v>14726.121480000003</v>
      </c>
      <c r="AQ19" s="2">
        <f t="shared" si="15"/>
        <v>13944.0105</v>
      </c>
      <c r="AR19" s="2">
        <f t="shared" si="15"/>
        <v>15514.46442</v>
      </c>
    </row>
    <row r="20" spans="1:44" s="5" customFormat="1" ht="18.75" customHeight="1">
      <c r="A20" s="53"/>
      <c r="B20" s="17" t="s">
        <v>2</v>
      </c>
      <c r="C20" s="3">
        <f>C19/C7/12</f>
        <v>2.0289958246346553</v>
      </c>
      <c r="D20" s="3">
        <f>D19/D7/12</f>
        <v>1.6296323268206037</v>
      </c>
      <c r="E20" s="3">
        <f>E19/E7/12</f>
        <v>1.9031183210002556</v>
      </c>
      <c r="F20" s="3">
        <f>F19/F7/12</f>
        <v>2.132370586250527</v>
      </c>
      <c r="G20" s="3">
        <f>G19/G7/12</f>
        <v>2.4534679548849714</v>
      </c>
      <c r="H20" s="3">
        <f aca="true" t="shared" si="16" ref="H20:AJ20">H19/H7/12</f>
        <v>2.8084319427890345</v>
      </c>
      <c r="I20" s="3">
        <f t="shared" si="16"/>
        <v>2.5162775</v>
      </c>
      <c r="J20" s="3">
        <f t="shared" si="16"/>
        <v>2.528734869587238</v>
      </c>
      <c r="K20" s="3">
        <f t="shared" si="16"/>
        <v>2.357105479258106</v>
      </c>
      <c r="L20" s="3">
        <f t="shared" si="16"/>
        <v>2.4228863436123347</v>
      </c>
      <c r="M20" s="3">
        <f t="shared" si="16"/>
        <v>1.9389408528198075</v>
      </c>
      <c r="N20" s="3">
        <f t="shared" si="16"/>
        <v>2.4755531695230224</v>
      </c>
      <c r="O20" s="3">
        <f t="shared" si="16"/>
        <v>2.6693714503235633</v>
      </c>
      <c r="P20" s="3">
        <f t="shared" si="16"/>
        <v>2.157224793144208</v>
      </c>
      <c r="Q20" s="3">
        <f t="shared" si="16"/>
        <v>2.170334328358209</v>
      </c>
      <c r="R20" s="3">
        <f t="shared" si="16"/>
        <v>2.6457983963344787</v>
      </c>
      <c r="S20" s="3">
        <f t="shared" si="16"/>
        <v>1.7180373349339735</v>
      </c>
      <c r="T20" s="3">
        <f t="shared" si="16"/>
        <v>2.821906961770624</v>
      </c>
      <c r="U20" s="3">
        <f t="shared" si="16"/>
        <v>2.8270447265625</v>
      </c>
      <c r="V20" s="3">
        <f t="shared" si="16"/>
        <v>2.7098741989881954</v>
      </c>
      <c r="W20" s="3">
        <f t="shared" si="16"/>
        <v>2.771098804902962</v>
      </c>
      <c r="X20" s="3">
        <f t="shared" si="16"/>
        <v>2.5395021133231244</v>
      </c>
      <c r="Y20" s="3">
        <f t="shared" si="16"/>
        <v>2.416506354009077</v>
      </c>
      <c r="Z20" s="3">
        <f t="shared" si="16"/>
        <v>2.506560515812097</v>
      </c>
      <c r="AA20" s="3">
        <f t="shared" si="16"/>
        <v>2.454994084186576</v>
      </c>
      <c r="AB20" s="3">
        <f t="shared" si="16"/>
        <v>2.3987745193687227</v>
      </c>
      <c r="AC20" s="3">
        <f t="shared" si="16"/>
        <v>2.5088714197910265</v>
      </c>
      <c r="AD20" s="3">
        <f t="shared" si="16"/>
        <v>2.4399679430097954</v>
      </c>
      <c r="AE20" s="3">
        <f t="shared" si="16"/>
        <v>2.3839690568283247</v>
      </c>
      <c r="AF20" s="3">
        <f t="shared" si="16"/>
        <v>2.4685280289330924</v>
      </c>
      <c r="AG20" s="3">
        <f t="shared" si="16"/>
        <v>2.460371282667468</v>
      </c>
      <c r="AH20" s="3">
        <f t="shared" si="16"/>
        <v>2.462360172095882</v>
      </c>
      <c r="AI20" s="3">
        <f t="shared" si="16"/>
        <v>2.5144963602714374</v>
      </c>
      <c r="AJ20" s="3">
        <f t="shared" si="16"/>
        <v>2.4527032397408206</v>
      </c>
      <c r="AK20" s="3">
        <f aca="true" t="shared" si="17" ref="AK20:AR20">AK19/AK7/12</f>
        <v>2.4502629188590417</v>
      </c>
      <c r="AL20" s="3">
        <f t="shared" si="17"/>
        <v>2.4569843156289</v>
      </c>
      <c r="AM20" s="3">
        <f t="shared" si="17"/>
        <v>2.4188350357929513</v>
      </c>
      <c r="AN20" s="3">
        <f t="shared" si="17"/>
        <v>2.7790142012647787</v>
      </c>
      <c r="AO20" s="3">
        <f t="shared" si="17"/>
        <v>2.450670428893905</v>
      </c>
      <c r="AP20" s="3">
        <f t="shared" si="17"/>
        <v>2.350463110515227</v>
      </c>
      <c r="AQ20" s="3">
        <f t="shared" si="17"/>
        <v>2.166699375349618</v>
      </c>
      <c r="AR20" s="3">
        <f t="shared" si="17"/>
        <v>2.314072015392876</v>
      </c>
    </row>
    <row r="21" spans="1:44" s="5" customFormat="1" ht="18.75" customHeight="1" thickBot="1">
      <c r="A21" s="54"/>
      <c r="B21" s="42" t="s">
        <v>0</v>
      </c>
      <c r="C21" s="43" t="s">
        <v>14</v>
      </c>
      <c r="D21" s="43" t="s">
        <v>14</v>
      </c>
      <c r="E21" s="43" t="s">
        <v>14</v>
      </c>
      <c r="F21" s="43" t="s">
        <v>14</v>
      </c>
      <c r="G21" s="43" t="s">
        <v>14</v>
      </c>
      <c r="H21" s="43" t="s">
        <v>14</v>
      </c>
      <c r="I21" s="43" t="s">
        <v>14</v>
      </c>
      <c r="J21" s="43" t="s">
        <v>14</v>
      </c>
      <c r="K21" s="43" t="s">
        <v>14</v>
      </c>
      <c r="L21" s="43" t="s">
        <v>14</v>
      </c>
      <c r="M21" s="43" t="s">
        <v>14</v>
      </c>
      <c r="N21" s="43" t="s">
        <v>14</v>
      </c>
      <c r="O21" s="43" t="s">
        <v>14</v>
      </c>
      <c r="P21" s="43" t="s">
        <v>14</v>
      </c>
      <c r="Q21" s="43" t="s">
        <v>14</v>
      </c>
      <c r="R21" s="43" t="s">
        <v>14</v>
      </c>
      <c r="S21" s="43" t="s">
        <v>14</v>
      </c>
      <c r="T21" s="43" t="s">
        <v>14</v>
      </c>
      <c r="U21" s="43" t="s">
        <v>14</v>
      </c>
      <c r="V21" s="43" t="s">
        <v>14</v>
      </c>
      <c r="W21" s="43" t="s">
        <v>14</v>
      </c>
      <c r="X21" s="43" t="s">
        <v>14</v>
      </c>
      <c r="Y21" s="43" t="s">
        <v>14</v>
      </c>
      <c r="Z21" s="43" t="s">
        <v>14</v>
      </c>
      <c r="AA21" s="43" t="s">
        <v>14</v>
      </c>
      <c r="AB21" s="43" t="s">
        <v>14</v>
      </c>
      <c r="AC21" s="43" t="s">
        <v>14</v>
      </c>
      <c r="AD21" s="43" t="s">
        <v>14</v>
      </c>
      <c r="AE21" s="43" t="s">
        <v>14</v>
      </c>
      <c r="AF21" s="43" t="s">
        <v>14</v>
      </c>
      <c r="AG21" s="43" t="s">
        <v>14</v>
      </c>
      <c r="AH21" s="43" t="s">
        <v>14</v>
      </c>
      <c r="AI21" s="43" t="s">
        <v>14</v>
      </c>
      <c r="AJ21" s="43" t="s">
        <v>14</v>
      </c>
      <c r="AK21" s="43" t="s">
        <v>14</v>
      </c>
      <c r="AL21" s="43" t="s">
        <v>14</v>
      </c>
      <c r="AM21" s="43" t="s">
        <v>14</v>
      </c>
      <c r="AN21" s="43" t="s">
        <v>14</v>
      </c>
      <c r="AO21" s="43" t="s">
        <v>14</v>
      </c>
      <c r="AP21" s="43" t="s">
        <v>14</v>
      </c>
      <c r="AQ21" s="43" t="s">
        <v>14</v>
      </c>
      <c r="AR21" s="43" t="s">
        <v>14</v>
      </c>
    </row>
    <row r="22" spans="1:45" s="5" customFormat="1" ht="18.75" customHeight="1" thickTop="1">
      <c r="A22" s="56" t="s">
        <v>25</v>
      </c>
      <c r="B22" s="29" t="s">
        <v>13</v>
      </c>
      <c r="C22" s="30">
        <v>7500</v>
      </c>
      <c r="D22" s="30">
        <v>7500</v>
      </c>
      <c r="E22" s="30">
        <v>7500</v>
      </c>
      <c r="F22" s="30">
        <v>7500</v>
      </c>
      <c r="G22" s="30">
        <v>7500</v>
      </c>
      <c r="H22" s="30">
        <v>7500</v>
      </c>
      <c r="I22" s="30">
        <v>7500</v>
      </c>
      <c r="J22" s="30">
        <v>7500</v>
      </c>
      <c r="K22" s="30">
        <v>7500</v>
      </c>
      <c r="L22" s="30">
        <v>7500</v>
      </c>
      <c r="M22" s="30">
        <v>7500</v>
      </c>
      <c r="N22" s="30">
        <v>7500</v>
      </c>
      <c r="O22" s="30">
        <v>7500</v>
      </c>
      <c r="P22" s="30">
        <v>7500</v>
      </c>
      <c r="Q22" s="30">
        <v>7500</v>
      </c>
      <c r="R22" s="30">
        <v>7500</v>
      </c>
      <c r="S22" s="30">
        <v>7500</v>
      </c>
      <c r="T22" s="30">
        <v>2500</v>
      </c>
      <c r="U22" s="30">
        <v>7500</v>
      </c>
      <c r="V22" s="30">
        <v>7500</v>
      </c>
      <c r="W22" s="30">
        <v>7500</v>
      </c>
      <c r="X22" s="30">
        <v>7500</v>
      </c>
      <c r="Y22" s="30">
        <v>7500</v>
      </c>
      <c r="Z22" s="30">
        <v>7500</v>
      </c>
      <c r="AA22" s="30">
        <v>7500</v>
      </c>
      <c r="AB22" s="30">
        <v>7500</v>
      </c>
      <c r="AC22" s="30">
        <v>7500</v>
      </c>
      <c r="AD22" s="30">
        <v>7500</v>
      </c>
      <c r="AE22" s="30">
        <v>7500</v>
      </c>
      <c r="AF22" s="30">
        <v>7500</v>
      </c>
      <c r="AG22" s="30">
        <v>7500</v>
      </c>
      <c r="AH22" s="30">
        <v>7500</v>
      </c>
      <c r="AI22" s="30">
        <v>7500</v>
      </c>
      <c r="AJ22" s="30">
        <v>7500</v>
      </c>
      <c r="AK22" s="30">
        <v>7500</v>
      </c>
      <c r="AL22" s="30">
        <v>7500</v>
      </c>
      <c r="AM22" s="30">
        <v>7500</v>
      </c>
      <c r="AN22" s="30">
        <v>7500</v>
      </c>
      <c r="AO22" s="30">
        <v>7500</v>
      </c>
      <c r="AP22" s="30">
        <v>7500</v>
      </c>
      <c r="AQ22" s="30">
        <v>7500</v>
      </c>
      <c r="AR22" s="30">
        <v>7500</v>
      </c>
      <c r="AS22" s="30"/>
    </row>
    <row r="23" spans="1:44" s="5" customFormat="1" ht="18.75" customHeight="1">
      <c r="A23" s="57"/>
      <c r="B23" s="29" t="s">
        <v>2</v>
      </c>
      <c r="C23" s="30">
        <f>C22/C7/36</f>
        <v>0.3624449083739272</v>
      </c>
      <c r="D23" s="30">
        <f aca="true" t="shared" si="18" ref="D23:AR23">D22/D7/36</f>
        <v>1.2334714821393329</v>
      </c>
      <c r="E23" s="30">
        <f t="shared" si="18"/>
        <v>0.5315981968189164</v>
      </c>
      <c r="F23" s="30">
        <f t="shared" si="18"/>
        <v>0.29289095084118283</v>
      </c>
      <c r="G23" s="30">
        <f t="shared" si="18"/>
        <v>0.622447963350264</v>
      </c>
      <c r="H23" s="30">
        <f t="shared" si="18"/>
        <v>0.31038935240365517</v>
      </c>
      <c r="I23" s="30">
        <f t="shared" si="18"/>
        <v>0.4340277777777778</v>
      </c>
      <c r="J23" s="30">
        <f t="shared" si="18"/>
        <v>0.5275597197602768</v>
      </c>
      <c r="K23" s="30">
        <f t="shared" si="18"/>
        <v>0.29496436830430883</v>
      </c>
      <c r="L23" s="30">
        <f t="shared" si="18"/>
        <v>0.6118453255017131</v>
      </c>
      <c r="M23" s="30">
        <f t="shared" si="18"/>
        <v>0.7164144887666208</v>
      </c>
      <c r="N23" s="30">
        <f t="shared" si="18"/>
        <v>0.4301741344896414</v>
      </c>
      <c r="O23" s="30">
        <f t="shared" si="18"/>
        <v>0.3965232838472275</v>
      </c>
      <c r="P23" s="30">
        <f t="shared" si="18"/>
        <v>0.41042815865510895</v>
      </c>
      <c r="Q23" s="30">
        <f t="shared" si="18"/>
        <v>0.40382503069070236</v>
      </c>
      <c r="R23" s="30">
        <f t="shared" si="18"/>
        <v>0.39773450426371393</v>
      </c>
      <c r="S23" s="30">
        <f t="shared" si="18"/>
        <v>1.250500200080032</v>
      </c>
      <c r="T23" s="30">
        <f t="shared" si="18"/>
        <v>0.13972725240330874</v>
      </c>
      <c r="U23" s="30">
        <f t="shared" si="18"/>
        <v>0.6028163580246912</v>
      </c>
      <c r="V23" s="30">
        <f t="shared" si="18"/>
        <v>0.39035662981700076</v>
      </c>
      <c r="W23" s="30">
        <f t="shared" si="18"/>
        <v>0.42560435818862785</v>
      </c>
      <c r="X23" s="30">
        <f t="shared" si="18"/>
        <v>0.6380806533945891</v>
      </c>
      <c r="Y23" s="30">
        <f t="shared" si="18"/>
        <v>0.3939737771053959</v>
      </c>
      <c r="Z23" s="30">
        <f t="shared" si="18"/>
        <v>0.6396479377750486</v>
      </c>
      <c r="AA23" s="30">
        <f t="shared" si="18"/>
        <v>0.39501959297181144</v>
      </c>
      <c r="AB23" s="30">
        <f t="shared" si="18"/>
        <v>0.5978000956480153</v>
      </c>
      <c r="AC23" s="30">
        <f t="shared" si="18"/>
        <v>0.6402376562179881</v>
      </c>
      <c r="AD23" s="30">
        <f t="shared" si="18"/>
        <v>0.6183832987038687</v>
      </c>
      <c r="AE23" s="30">
        <f t="shared" si="18"/>
        <v>0.6198552018248537</v>
      </c>
      <c r="AF23" s="30">
        <f t="shared" si="18"/>
        <v>0.6278882861161342</v>
      </c>
      <c r="AG23" s="30">
        <f t="shared" si="18"/>
        <v>0.6258135576249124</v>
      </c>
      <c r="AH23" s="30">
        <f t="shared" si="18"/>
        <v>0.6402376562179881</v>
      </c>
      <c r="AI23" s="30">
        <f t="shared" si="18"/>
        <v>0.6426074439646309</v>
      </c>
      <c r="AJ23" s="30">
        <f t="shared" si="18"/>
        <v>0.2999760019198464</v>
      </c>
      <c r="AK23" s="30">
        <f t="shared" si="18"/>
        <v>0.2884704144742915</v>
      </c>
      <c r="AL23" s="30">
        <f t="shared" si="18"/>
        <v>0.2889104608699672</v>
      </c>
      <c r="AM23" s="30">
        <f t="shared" si="18"/>
        <v>0.28680249632892807</v>
      </c>
      <c r="AN23" s="30">
        <f t="shared" si="18"/>
        <v>0.2864082118962515</v>
      </c>
      <c r="AO23" s="30">
        <f t="shared" si="18"/>
        <v>0.39189867067970907</v>
      </c>
      <c r="AP23" s="30">
        <f t="shared" si="18"/>
        <v>0.39902956010981294</v>
      </c>
      <c r="AQ23" s="30">
        <f t="shared" si="18"/>
        <v>0.3884641680651377</v>
      </c>
      <c r="AR23" s="30">
        <f t="shared" si="18"/>
        <v>0.3728894457371278</v>
      </c>
    </row>
    <row r="24" spans="1:44" s="5" customFormat="1" ht="18.75" customHeight="1" thickBot="1">
      <c r="A24" s="58"/>
      <c r="B24" s="42" t="s">
        <v>0</v>
      </c>
      <c r="C24" s="46">
        <v>43435</v>
      </c>
      <c r="D24" s="46">
        <v>43435</v>
      </c>
      <c r="E24" s="46">
        <v>43435</v>
      </c>
      <c r="F24" s="46">
        <v>43435</v>
      </c>
      <c r="G24" s="46">
        <v>43435</v>
      </c>
      <c r="H24" s="46">
        <v>43435</v>
      </c>
      <c r="I24" s="46">
        <v>43435</v>
      </c>
      <c r="J24" s="46">
        <v>43435</v>
      </c>
      <c r="K24" s="46">
        <v>43435</v>
      </c>
      <c r="L24" s="46">
        <v>43435</v>
      </c>
      <c r="M24" s="46">
        <v>43435</v>
      </c>
      <c r="N24" s="46">
        <v>43435</v>
      </c>
      <c r="O24" s="46">
        <v>43435</v>
      </c>
      <c r="P24" s="46">
        <v>43435</v>
      </c>
      <c r="Q24" s="46">
        <v>43435</v>
      </c>
      <c r="R24" s="46">
        <v>43435</v>
      </c>
      <c r="S24" s="46">
        <v>43435</v>
      </c>
      <c r="T24" s="46">
        <v>43435</v>
      </c>
      <c r="U24" s="46">
        <v>43435</v>
      </c>
      <c r="V24" s="46">
        <v>43435</v>
      </c>
      <c r="W24" s="46">
        <v>43435</v>
      </c>
      <c r="X24" s="46">
        <v>43435</v>
      </c>
      <c r="Y24" s="46">
        <v>43435</v>
      </c>
      <c r="Z24" s="46">
        <v>43435</v>
      </c>
      <c r="AA24" s="46">
        <v>43435</v>
      </c>
      <c r="AB24" s="46">
        <v>43435</v>
      </c>
      <c r="AC24" s="46">
        <v>43435</v>
      </c>
      <c r="AD24" s="46">
        <v>43435</v>
      </c>
      <c r="AE24" s="46">
        <v>43435</v>
      </c>
      <c r="AF24" s="46">
        <v>43435</v>
      </c>
      <c r="AG24" s="46">
        <v>43435</v>
      </c>
      <c r="AH24" s="46">
        <v>43435</v>
      </c>
      <c r="AI24" s="46">
        <v>43435</v>
      </c>
      <c r="AJ24" s="46">
        <v>43435</v>
      </c>
      <c r="AK24" s="46">
        <v>43435</v>
      </c>
      <c r="AL24" s="46">
        <v>43435</v>
      </c>
      <c r="AM24" s="46">
        <v>43435</v>
      </c>
      <c r="AN24" s="46">
        <v>43435</v>
      </c>
      <c r="AO24" s="46">
        <v>43435</v>
      </c>
      <c r="AP24" s="46">
        <v>43435</v>
      </c>
      <c r="AQ24" s="46">
        <v>43435</v>
      </c>
      <c r="AR24" s="46">
        <v>43435</v>
      </c>
    </row>
    <row r="25" spans="1:44" s="5" customFormat="1" ht="18.75" customHeight="1" thickTop="1">
      <c r="A25" s="55" t="s">
        <v>18</v>
      </c>
      <c r="B25" s="16" t="s">
        <v>5</v>
      </c>
      <c r="C25" s="13">
        <f>C8*0.7%</f>
        <v>4.023599999999999</v>
      </c>
      <c r="D25" s="13">
        <f>D8*0.7%</f>
        <v>1.1823</v>
      </c>
      <c r="E25" s="13">
        <f>E8*0.7%</f>
        <v>2.7432999999999996</v>
      </c>
      <c r="F25" s="13">
        <f>F8*0.7%</f>
        <v>4.979099999999999</v>
      </c>
      <c r="G25" s="13">
        <f>G8*0.7%</f>
        <v>2.3428999999999998</v>
      </c>
      <c r="H25" s="13">
        <f aca="true" t="shared" si="19" ref="H25:AJ25">H8*0.7%</f>
        <v>4.6983999999999995</v>
      </c>
      <c r="I25" s="13">
        <f t="shared" si="19"/>
        <v>3.3599999999999994</v>
      </c>
      <c r="J25" s="13">
        <f t="shared" si="19"/>
        <v>2.7642999999999995</v>
      </c>
      <c r="K25" s="13">
        <f t="shared" si="19"/>
        <v>4.944099999999999</v>
      </c>
      <c r="L25" s="13">
        <f t="shared" si="19"/>
        <v>2.3834999999999997</v>
      </c>
      <c r="M25" s="13">
        <f t="shared" si="19"/>
        <v>2.0356</v>
      </c>
      <c r="N25" s="13">
        <f t="shared" si="19"/>
        <v>3.3901</v>
      </c>
      <c r="O25" s="13">
        <f t="shared" si="19"/>
        <v>3.6777999999999995</v>
      </c>
      <c r="P25" s="13">
        <f t="shared" si="19"/>
        <v>3.5532</v>
      </c>
      <c r="Q25" s="13">
        <f t="shared" si="19"/>
        <v>3.6112999999999995</v>
      </c>
      <c r="R25" s="13">
        <f t="shared" si="19"/>
        <v>3.6665999999999994</v>
      </c>
      <c r="S25" s="13">
        <f t="shared" si="19"/>
        <v>1.1662</v>
      </c>
      <c r="T25" s="13">
        <f t="shared" si="19"/>
        <v>3.4789999999999996</v>
      </c>
      <c r="U25" s="13">
        <f t="shared" si="19"/>
        <v>2.4192</v>
      </c>
      <c r="V25" s="13">
        <f t="shared" si="19"/>
        <v>3.7359</v>
      </c>
      <c r="W25" s="13">
        <f t="shared" si="19"/>
        <v>3.4264999999999994</v>
      </c>
      <c r="X25" s="13">
        <f t="shared" si="19"/>
        <v>2.2855</v>
      </c>
      <c r="Y25" s="13">
        <f t="shared" si="19"/>
        <v>3.701599999999999</v>
      </c>
      <c r="Z25" s="13">
        <f t="shared" si="19"/>
        <v>2.2798999999999996</v>
      </c>
      <c r="AA25" s="13">
        <f t="shared" si="19"/>
        <v>3.6917999999999993</v>
      </c>
      <c r="AB25" s="13">
        <f t="shared" si="19"/>
        <v>2.4395</v>
      </c>
      <c r="AC25" s="13">
        <f t="shared" si="19"/>
        <v>2.2777999999999996</v>
      </c>
      <c r="AD25" s="13">
        <f t="shared" si="19"/>
        <v>2.3582999999999994</v>
      </c>
      <c r="AE25" s="13">
        <f t="shared" si="19"/>
        <v>2.3527</v>
      </c>
      <c r="AF25" s="13">
        <f t="shared" si="19"/>
        <v>2.3226</v>
      </c>
      <c r="AG25" s="13">
        <f t="shared" si="19"/>
        <v>2.3303</v>
      </c>
      <c r="AH25" s="13">
        <f t="shared" si="19"/>
        <v>2.2777999999999996</v>
      </c>
      <c r="AI25" s="13">
        <f t="shared" si="19"/>
        <v>2.2693999999999996</v>
      </c>
      <c r="AJ25" s="13">
        <f t="shared" si="19"/>
        <v>4.8614999999999995</v>
      </c>
      <c r="AK25" s="13">
        <f aca="true" t="shared" si="20" ref="AK25:AR25">AK8*0.7%</f>
        <v>5.0554</v>
      </c>
      <c r="AL25" s="13">
        <f t="shared" si="20"/>
        <v>5.0477</v>
      </c>
      <c r="AM25" s="13">
        <f t="shared" si="20"/>
        <v>5.0847999999999995</v>
      </c>
      <c r="AN25" s="13">
        <f t="shared" si="20"/>
        <v>5.091799999999999</v>
      </c>
      <c r="AO25" s="13">
        <f t="shared" si="20"/>
        <v>3.7211999999999996</v>
      </c>
      <c r="AP25" s="13">
        <f t="shared" si="20"/>
        <v>3.6546999999999996</v>
      </c>
      <c r="AQ25" s="13">
        <f t="shared" si="20"/>
        <v>3.7540999999999993</v>
      </c>
      <c r="AR25" s="13">
        <f t="shared" si="20"/>
        <v>3.9109</v>
      </c>
    </row>
    <row r="26" spans="1:44" s="5" customFormat="1" ht="18.75" customHeight="1">
      <c r="A26" s="53"/>
      <c r="B26" s="17" t="s">
        <v>13</v>
      </c>
      <c r="C26" s="12">
        <f>45.32*C25</f>
        <v>182.34955199999996</v>
      </c>
      <c r="D26" s="12">
        <f>45.32*D25</f>
        <v>53.581835999999996</v>
      </c>
      <c r="E26" s="12">
        <f>45.32*E25</f>
        <v>124.32635599999999</v>
      </c>
      <c r="F26" s="12">
        <f>45.32*F25</f>
        <v>225.65281199999995</v>
      </c>
      <c r="G26" s="12">
        <f>45.32*G25</f>
        <v>106.18022799999999</v>
      </c>
      <c r="H26" s="12">
        <f aca="true" t="shared" si="21" ref="H26:AJ26">45.32*H25</f>
        <v>212.93148799999997</v>
      </c>
      <c r="I26" s="12">
        <f t="shared" si="21"/>
        <v>152.27519999999998</v>
      </c>
      <c r="J26" s="12">
        <f t="shared" si="21"/>
        <v>125.27807599999998</v>
      </c>
      <c r="K26" s="12">
        <f t="shared" si="21"/>
        <v>224.06661199999994</v>
      </c>
      <c r="L26" s="12">
        <f t="shared" si="21"/>
        <v>108.02022</v>
      </c>
      <c r="M26" s="12">
        <f t="shared" si="21"/>
        <v>92.253392</v>
      </c>
      <c r="N26" s="12">
        <f t="shared" si="21"/>
        <v>153.639332</v>
      </c>
      <c r="O26" s="12">
        <f t="shared" si="21"/>
        <v>166.67789599999998</v>
      </c>
      <c r="P26" s="12">
        <f t="shared" si="21"/>
        <v>161.031024</v>
      </c>
      <c r="Q26" s="12">
        <f t="shared" si="21"/>
        <v>163.66411599999998</v>
      </c>
      <c r="R26" s="12">
        <f t="shared" si="21"/>
        <v>166.17031199999997</v>
      </c>
      <c r="S26" s="12">
        <f t="shared" si="21"/>
        <v>52.852183999999994</v>
      </c>
      <c r="T26" s="12">
        <f t="shared" si="21"/>
        <v>157.66827999999998</v>
      </c>
      <c r="U26" s="12">
        <f t="shared" si="21"/>
        <v>109.638144</v>
      </c>
      <c r="V26" s="12">
        <f t="shared" si="21"/>
        <v>169.310988</v>
      </c>
      <c r="W26" s="12">
        <f t="shared" si="21"/>
        <v>155.28897999999998</v>
      </c>
      <c r="X26" s="12">
        <f t="shared" si="21"/>
        <v>103.57885999999999</v>
      </c>
      <c r="Y26" s="12">
        <f t="shared" si="21"/>
        <v>167.75651199999996</v>
      </c>
      <c r="Z26" s="12">
        <f t="shared" si="21"/>
        <v>103.32506799999999</v>
      </c>
      <c r="AA26" s="12">
        <f t="shared" si="21"/>
        <v>167.31237599999997</v>
      </c>
      <c r="AB26" s="12">
        <f t="shared" si="21"/>
        <v>110.55814</v>
      </c>
      <c r="AC26" s="12">
        <f t="shared" si="21"/>
        <v>103.22989599999998</v>
      </c>
      <c r="AD26" s="12">
        <f t="shared" si="21"/>
        <v>106.87815599999998</v>
      </c>
      <c r="AE26" s="12">
        <f t="shared" si="21"/>
        <v>106.624364</v>
      </c>
      <c r="AF26" s="12">
        <f t="shared" si="21"/>
        <v>105.260232</v>
      </c>
      <c r="AG26" s="12">
        <f t="shared" si="21"/>
        <v>105.609196</v>
      </c>
      <c r="AH26" s="12">
        <f t="shared" si="21"/>
        <v>103.22989599999998</v>
      </c>
      <c r="AI26" s="12">
        <f t="shared" si="21"/>
        <v>102.84920799999999</v>
      </c>
      <c r="AJ26" s="12">
        <f t="shared" si="21"/>
        <v>220.32317999999998</v>
      </c>
      <c r="AK26" s="12">
        <f aca="true" t="shared" si="22" ref="AK26:AR26">45.32*AK25</f>
        <v>229.110728</v>
      </c>
      <c r="AL26" s="12">
        <f t="shared" si="22"/>
        <v>228.761764</v>
      </c>
      <c r="AM26" s="12">
        <f t="shared" si="22"/>
        <v>230.44313599999998</v>
      </c>
      <c r="AN26" s="12">
        <f t="shared" si="22"/>
        <v>230.76037599999998</v>
      </c>
      <c r="AO26" s="12">
        <f t="shared" si="22"/>
        <v>168.644784</v>
      </c>
      <c r="AP26" s="12">
        <f t="shared" si="22"/>
        <v>165.631004</v>
      </c>
      <c r="AQ26" s="12">
        <f t="shared" si="22"/>
        <v>170.13581199999996</v>
      </c>
      <c r="AR26" s="12">
        <f t="shared" si="22"/>
        <v>177.241988</v>
      </c>
    </row>
    <row r="27" spans="1:44" s="5" customFormat="1" ht="18.75" customHeight="1">
      <c r="A27" s="53"/>
      <c r="B27" s="17" t="s">
        <v>2</v>
      </c>
      <c r="C27" s="12">
        <f>C26/C7/12</f>
        <v>0.026436666666666664</v>
      </c>
      <c r="D27" s="12">
        <f>D26/D7/12</f>
        <v>0.026436666666666664</v>
      </c>
      <c r="E27" s="12">
        <f>E26/E7/12</f>
        <v>0.026436666666666664</v>
      </c>
      <c r="F27" s="12">
        <f>F26/F7/12</f>
        <v>0.026436666666666664</v>
      </c>
      <c r="G27" s="12">
        <f>G26/G7/12</f>
        <v>0.026436666666666664</v>
      </c>
      <c r="H27" s="12">
        <f aca="true" t="shared" si="23" ref="H27:AJ27">H26/H7/12</f>
        <v>0.02643666666666666</v>
      </c>
      <c r="I27" s="12">
        <f t="shared" si="23"/>
        <v>0.026436666666666664</v>
      </c>
      <c r="J27" s="12">
        <f t="shared" si="23"/>
        <v>0.026436666666666664</v>
      </c>
      <c r="K27" s="12">
        <f t="shared" si="23"/>
        <v>0.02643666666666666</v>
      </c>
      <c r="L27" s="12">
        <f t="shared" si="23"/>
        <v>0.026436666666666664</v>
      </c>
      <c r="M27" s="12">
        <f t="shared" si="23"/>
        <v>0.026436666666666667</v>
      </c>
      <c r="N27" s="12">
        <f t="shared" si="23"/>
        <v>0.026436666666666664</v>
      </c>
      <c r="O27" s="12">
        <f t="shared" si="23"/>
        <v>0.026436666666666664</v>
      </c>
      <c r="P27" s="12">
        <f t="shared" si="23"/>
        <v>0.026436666666666664</v>
      </c>
      <c r="Q27" s="12">
        <f t="shared" si="23"/>
        <v>0.026436666666666664</v>
      </c>
      <c r="R27" s="12">
        <f t="shared" si="23"/>
        <v>0.026436666666666664</v>
      </c>
      <c r="S27" s="12">
        <f t="shared" si="23"/>
        <v>0.026436666666666664</v>
      </c>
      <c r="T27" s="12">
        <f t="shared" si="23"/>
        <v>0.026436666666666664</v>
      </c>
      <c r="U27" s="12">
        <f t="shared" si="23"/>
        <v>0.026436666666666664</v>
      </c>
      <c r="V27" s="12">
        <f t="shared" si="23"/>
        <v>0.026436666666666664</v>
      </c>
      <c r="W27" s="12">
        <f t="shared" si="23"/>
        <v>0.026436666666666664</v>
      </c>
      <c r="X27" s="12">
        <f t="shared" si="23"/>
        <v>0.026436666666666664</v>
      </c>
      <c r="Y27" s="12">
        <f t="shared" si="23"/>
        <v>0.026436666666666664</v>
      </c>
      <c r="Z27" s="12">
        <f t="shared" si="23"/>
        <v>0.026436666666666664</v>
      </c>
      <c r="AA27" s="12">
        <f t="shared" si="23"/>
        <v>0.026436666666666664</v>
      </c>
      <c r="AB27" s="12">
        <f t="shared" si="23"/>
        <v>0.026436666666666664</v>
      </c>
      <c r="AC27" s="12">
        <f t="shared" si="23"/>
        <v>0.026436666666666664</v>
      </c>
      <c r="AD27" s="12">
        <f t="shared" si="23"/>
        <v>0.026436666666666664</v>
      </c>
      <c r="AE27" s="12">
        <f t="shared" si="23"/>
        <v>0.026436666666666664</v>
      </c>
      <c r="AF27" s="12">
        <f t="shared" si="23"/>
        <v>0.026436666666666667</v>
      </c>
      <c r="AG27" s="12">
        <f t="shared" si="23"/>
        <v>0.026436666666666667</v>
      </c>
      <c r="AH27" s="12">
        <f t="shared" si="23"/>
        <v>0.026436666666666664</v>
      </c>
      <c r="AI27" s="12">
        <f t="shared" si="23"/>
        <v>0.026436666666666664</v>
      </c>
      <c r="AJ27" s="12">
        <f t="shared" si="23"/>
        <v>0.026436666666666664</v>
      </c>
      <c r="AK27" s="12">
        <f aca="true" t="shared" si="24" ref="AK27:AR27">AK26/AK7/12</f>
        <v>0.026436666666666664</v>
      </c>
      <c r="AL27" s="12">
        <f t="shared" si="24"/>
        <v>0.026436666666666664</v>
      </c>
      <c r="AM27" s="12">
        <f t="shared" si="24"/>
        <v>0.026436666666666664</v>
      </c>
      <c r="AN27" s="12">
        <f t="shared" si="24"/>
        <v>0.026436666666666664</v>
      </c>
      <c r="AO27" s="12">
        <f t="shared" si="24"/>
        <v>0.026436666666666664</v>
      </c>
      <c r="AP27" s="12">
        <f t="shared" si="24"/>
        <v>0.026436666666666664</v>
      </c>
      <c r="AQ27" s="12">
        <f t="shared" si="24"/>
        <v>0.026436666666666664</v>
      </c>
      <c r="AR27" s="12">
        <f t="shared" si="24"/>
        <v>0.026436666666666664</v>
      </c>
    </row>
    <row r="28" spans="1:44" s="5" customFormat="1" ht="18.75" customHeight="1" thickBot="1">
      <c r="A28" s="54"/>
      <c r="B28" s="42" t="s">
        <v>0</v>
      </c>
      <c r="C28" s="43" t="s">
        <v>14</v>
      </c>
      <c r="D28" s="43" t="s">
        <v>14</v>
      </c>
      <c r="E28" s="43" t="s">
        <v>14</v>
      </c>
      <c r="F28" s="43" t="s">
        <v>14</v>
      </c>
      <c r="G28" s="43" t="s">
        <v>14</v>
      </c>
      <c r="H28" s="43" t="s">
        <v>14</v>
      </c>
      <c r="I28" s="43" t="s">
        <v>14</v>
      </c>
      <c r="J28" s="43" t="s">
        <v>14</v>
      </c>
      <c r="K28" s="43" t="s">
        <v>14</v>
      </c>
      <c r="L28" s="43" t="s">
        <v>14</v>
      </c>
      <c r="M28" s="43" t="s">
        <v>14</v>
      </c>
      <c r="N28" s="43" t="s">
        <v>14</v>
      </c>
      <c r="O28" s="43" t="s">
        <v>14</v>
      </c>
      <c r="P28" s="43" t="s">
        <v>14</v>
      </c>
      <c r="Q28" s="43" t="s">
        <v>14</v>
      </c>
      <c r="R28" s="43" t="s">
        <v>14</v>
      </c>
      <c r="S28" s="43" t="s">
        <v>14</v>
      </c>
      <c r="T28" s="43" t="s">
        <v>14</v>
      </c>
      <c r="U28" s="43" t="s">
        <v>14</v>
      </c>
      <c r="V28" s="43" t="s">
        <v>14</v>
      </c>
      <c r="W28" s="43" t="s">
        <v>14</v>
      </c>
      <c r="X28" s="43" t="s">
        <v>14</v>
      </c>
      <c r="Y28" s="43" t="s">
        <v>14</v>
      </c>
      <c r="Z28" s="43" t="s">
        <v>14</v>
      </c>
      <c r="AA28" s="43" t="s">
        <v>14</v>
      </c>
      <c r="AB28" s="43" t="s">
        <v>14</v>
      </c>
      <c r="AC28" s="43" t="s">
        <v>14</v>
      </c>
      <c r="AD28" s="43" t="s">
        <v>14</v>
      </c>
      <c r="AE28" s="43" t="s">
        <v>14</v>
      </c>
      <c r="AF28" s="43" t="s">
        <v>14</v>
      </c>
      <c r="AG28" s="43" t="s">
        <v>14</v>
      </c>
      <c r="AH28" s="43" t="s">
        <v>14</v>
      </c>
      <c r="AI28" s="43" t="s">
        <v>14</v>
      </c>
      <c r="AJ28" s="43" t="s">
        <v>14</v>
      </c>
      <c r="AK28" s="43" t="s">
        <v>14</v>
      </c>
      <c r="AL28" s="43" t="s">
        <v>14</v>
      </c>
      <c r="AM28" s="43" t="s">
        <v>14</v>
      </c>
      <c r="AN28" s="43" t="s">
        <v>14</v>
      </c>
      <c r="AO28" s="43" t="s">
        <v>14</v>
      </c>
      <c r="AP28" s="43" t="s">
        <v>14</v>
      </c>
      <c r="AQ28" s="43" t="s">
        <v>14</v>
      </c>
      <c r="AR28" s="43" t="s">
        <v>14</v>
      </c>
    </row>
    <row r="29" spans="1:44" s="24" customFormat="1" ht="18.75" customHeight="1" thickTop="1">
      <c r="A29" s="55" t="s">
        <v>19</v>
      </c>
      <c r="B29" s="18" t="s">
        <v>15</v>
      </c>
      <c r="C29" s="25" t="s">
        <v>39</v>
      </c>
      <c r="D29" s="25" t="s">
        <v>73</v>
      </c>
      <c r="E29" s="25" t="s">
        <v>32</v>
      </c>
      <c r="F29" s="25" t="s">
        <v>39</v>
      </c>
      <c r="G29" s="25" t="s">
        <v>22</v>
      </c>
      <c r="H29" s="25" t="s">
        <v>72</v>
      </c>
      <c r="I29" s="25" t="s">
        <v>27</v>
      </c>
      <c r="J29" s="25" t="s">
        <v>22</v>
      </c>
      <c r="K29" s="25" t="s">
        <v>74</v>
      </c>
      <c r="L29" s="25" t="s">
        <v>27</v>
      </c>
      <c r="M29" s="25" t="s">
        <v>75</v>
      </c>
      <c r="N29" s="25" t="s">
        <v>22</v>
      </c>
      <c r="O29" s="25" t="s">
        <v>33</v>
      </c>
      <c r="P29" s="25" t="s">
        <v>33</v>
      </c>
      <c r="Q29" s="25" t="s">
        <v>33</v>
      </c>
      <c r="R29" s="25" t="s">
        <v>33</v>
      </c>
      <c r="S29" s="25" t="s">
        <v>61</v>
      </c>
      <c r="T29" s="25" t="s">
        <v>33</v>
      </c>
      <c r="U29" s="25" t="s">
        <v>21</v>
      </c>
      <c r="V29" s="25" t="s">
        <v>21</v>
      </c>
      <c r="W29" s="25" t="s">
        <v>21</v>
      </c>
      <c r="X29" s="25" t="s">
        <v>22</v>
      </c>
      <c r="Y29" s="25" t="s">
        <v>32</v>
      </c>
      <c r="Z29" s="25" t="s">
        <v>22</v>
      </c>
      <c r="AA29" s="25" t="s">
        <v>74</v>
      </c>
      <c r="AB29" s="25" t="s">
        <v>27</v>
      </c>
      <c r="AC29" s="25" t="s">
        <v>22</v>
      </c>
      <c r="AD29" s="25" t="s">
        <v>27</v>
      </c>
      <c r="AE29" s="25" t="s">
        <v>27</v>
      </c>
      <c r="AF29" s="25" t="s">
        <v>22</v>
      </c>
      <c r="AG29" s="25" t="s">
        <v>27</v>
      </c>
      <c r="AH29" s="25" t="s">
        <v>22</v>
      </c>
      <c r="AI29" s="25" t="s">
        <v>75</v>
      </c>
      <c r="AJ29" s="25" t="s">
        <v>39</v>
      </c>
      <c r="AK29" s="25" t="s">
        <v>30</v>
      </c>
      <c r="AL29" s="25" t="s">
        <v>22</v>
      </c>
      <c r="AM29" s="25" t="s">
        <v>22</v>
      </c>
      <c r="AN29" s="25" t="s">
        <v>30</v>
      </c>
      <c r="AO29" s="25" t="s">
        <v>76</v>
      </c>
      <c r="AP29" s="25" t="s">
        <v>27</v>
      </c>
      <c r="AQ29" s="25" t="s">
        <v>27</v>
      </c>
      <c r="AR29" s="25" t="s">
        <v>27</v>
      </c>
    </row>
    <row r="30" spans="1:44" s="5" customFormat="1" ht="18.75" customHeight="1">
      <c r="A30" s="53"/>
      <c r="B30" s="20" t="s">
        <v>4</v>
      </c>
      <c r="C30" s="4">
        <f>C29*8%</f>
        <v>2.88</v>
      </c>
      <c r="D30" s="4">
        <f>D29*8%</f>
        <v>0.48</v>
      </c>
      <c r="E30" s="4">
        <f>E29*8%</f>
        <v>2.08</v>
      </c>
      <c r="F30" s="4">
        <f>F29*8%</f>
        <v>2.88</v>
      </c>
      <c r="G30" s="4">
        <f>G29*8%</f>
        <v>1.44</v>
      </c>
      <c r="H30" s="4">
        <f aca="true" t="shared" si="25" ref="H30:AJ30">H29*8%</f>
        <v>2.4</v>
      </c>
      <c r="I30" s="4">
        <f t="shared" si="25"/>
        <v>1.28</v>
      </c>
      <c r="J30" s="4">
        <f t="shared" si="25"/>
        <v>1.44</v>
      </c>
      <c r="K30" s="4">
        <f t="shared" si="25"/>
        <v>0.96</v>
      </c>
      <c r="L30" s="4">
        <f t="shared" si="25"/>
        <v>1.28</v>
      </c>
      <c r="M30" s="4">
        <f t="shared" si="25"/>
        <v>1.12</v>
      </c>
      <c r="N30" s="4">
        <f t="shared" si="25"/>
        <v>1.44</v>
      </c>
      <c r="O30" s="4">
        <f t="shared" si="25"/>
        <v>2.24</v>
      </c>
      <c r="P30" s="4">
        <f t="shared" si="25"/>
        <v>2.24</v>
      </c>
      <c r="Q30" s="4">
        <f t="shared" si="25"/>
        <v>2.24</v>
      </c>
      <c r="R30" s="4">
        <f t="shared" si="25"/>
        <v>2.24</v>
      </c>
      <c r="S30" s="4">
        <f t="shared" si="25"/>
        <v>0.72</v>
      </c>
      <c r="T30" s="4">
        <f t="shared" si="25"/>
        <v>2.24</v>
      </c>
      <c r="U30" s="4">
        <f t="shared" si="25"/>
        <v>0</v>
      </c>
      <c r="V30" s="4">
        <f t="shared" si="25"/>
        <v>0</v>
      </c>
      <c r="W30" s="4">
        <f t="shared" si="25"/>
        <v>0</v>
      </c>
      <c r="X30" s="4">
        <f t="shared" si="25"/>
        <v>1.44</v>
      </c>
      <c r="Y30" s="4">
        <f t="shared" si="25"/>
        <v>2.08</v>
      </c>
      <c r="Z30" s="4">
        <f t="shared" si="25"/>
        <v>1.44</v>
      </c>
      <c r="AA30" s="4">
        <f t="shared" si="25"/>
        <v>0.96</v>
      </c>
      <c r="AB30" s="4">
        <f t="shared" si="25"/>
        <v>1.28</v>
      </c>
      <c r="AC30" s="4">
        <f t="shared" si="25"/>
        <v>1.44</v>
      </c>
      <c r="AD30" s="4">
        <f t="shared" si="25"/>
        <v>1.28</v>
      </c>
      <c r="AE30" s="4">
        <f t="shared" si="25"/>
        <v>1.28</v>
      </c>
      <c r="AF30" s="4">
        <f t="shared" si="25"/>
        <v>1.44</v>
      </c>
      <c r="AG30" s="4">
        <f t="shared" si="25"/>
        <v>1.28</v>
      </c>
      <c r="AH30" s="4">
        <f t="shared" si="25"/>
        <v>1.44</v>
      </c>
      <c r="AI30" s="4">
        <f t="shared" si="25"/>
        <v>1.12</v>
      </c>
      <c r="AJ30" s="4">
        <f t="shared" si="25"/>
        <v>2.88</v>
      </c>
      <c r="AK30" s="4">
        <f aca="true" t="shared" si="26" ref="AK30:AR30">AK29*8%</f>
        <v>1.92</v>
      </c>
      <c r="AL30" s="4">
        <f t="shared" si="26"/>
        <v>1.44</v>
      </c>
      <c r="AM30" s="4">
        <f t="shared" si="26"/>
        <v>1.44</v>
      </c>
      <c r="AN30" s="4">
        <f t="shared" si="26"/>
        <v>1.92</v>
      </c>
      <c r="AO30" s="4">
        <f t="shared" si="26"/>
        <v>0.8</v>
      </c>
      <c r="AP30" s="4">
        <f t="shared" si="26"/>
        <v>1.28</v>
      </c>
      <c r="AQ30" s="4">
        <f t="shared" si="26"/>
        <v>1.28</v>
      </c>
      <c r="AR30" s="4">
        <f t="shared" si="26"/>
        <v>1.28</v>
      </c>
    </row>
    <row r="31" spans="1:44" s="5" customFormat="1" ht="18.75" customHeight="1">
      <c r="A31" s="53"/>
      <c r="B31" s="21" t="s">
        <v>1</v>
      </c>
      <c r="C31" s="2">
        <f>C30*1209.48</f>
        <v>3483.3024</v>
      </c>
      <c r="D31" s="2">
        <f>D30*1209.48</f>
        <v>580.5504</v>
      </c>
      <c r="E31" s="2">
        <f>E30*1209.48</f>
        <v>2515.7184</v>
      </c>
      <c r="F31" s="2">
        <f>F30*1209.48</f>
        <v>3483.3024</v>
      </c>
      <c r="G31" s="2">
        <f>G30*1209.48</f>
        <v>1741.6512</v>
      </c>
      <c r="H31" s="2">
        <f aca="true" t="shared" si="27" ref="H31:AJ31">H30*1209.48</f>
        <v>2902.752</v>
      </c>
      <c r="I31" s="2">
        <f t="shared" si="27"/>
        <v>1548.1344000000001</v>
      </c>
      <c r="J31" s="2">
        <f t="shared" si="27"/>
        <v>1741.6512</v>
      </c>
      <c r="K31" s="2">
        <f t="shared" si="27"/>
        <v>1161.1008</v>
      </c>
      <c r="L31" s="2">
        <f t="shared" si="27"/>
        <v>1548.1344000000001</v>
      </c>
      <c r="M31" s="2">
        <f t="shared" si="27"/>
        <v>1354.6176</v>
      </c>
      <c r="N31" s="2">
        <f t="shared" si="27"/>
        <v>1741.6512</v>
      </c>
      <c r="O31" s="2">
        <f t="shared" si="27"/>
        <v>2709.2352</v>
      </c>
      <c r="P31" s="2">
        <f t="shared" si="27"/>
        <v>2709.2352</v>
      </c>
      <c r="Q31" s="2">
        <f t="shared" si="27"/>
        <v>2709.2352</v>
      </c>
      <c r="R31" s="2">
        <f t="shared" si="27"/>
        <v>2709.2352</v>
      </c>
      <c r="S31" s="2">
        <f t="shared" si="27"/>
        <v>870.8256</v>
      </c>
      <c r="T31" s="2">
        <f t="shared" si="27"/>
        <v>2709.2352</v>
      </c>
      <c r="U31" s="2">
        <f t="shared" si="27"/>
        <v>0</v>
      </c>
      <c r="V31" s="2">
        <f t="shared" si="27"/>
        <v>0</v>
      </c>
      <c r="W31" s="2">
        <f t="shared" si="27"/>
        <v>0</v>
      </c>
      <c r="X31" s="2">
        <f t="shared" si="27"/>
        <v>1741.6512</v>
      </c>
      <c r="Y31" s="2">
        <f t="shared" si="27"/>
        <v>2515.7184</v>
      </c>
      <c r="Z31" s="2">
        <f t="shared" si="27"/>
        <v>1741.6512</v>
      </c>
      <c r="AA31" s="2">
        <f t="shared" si="27"/>
        <v>1161.1008</v>
      </c>
      <c r="AB31" s="2">
        <f t="shared" si="27"/>
        <v>1548.1344000000001</v>
      </c>
      <c r="AC31" s="2">
        <f t="shared" si="27"/>
        <v>1741.6512</v>
      </c>
      <c r="AD31" s="2">
        <f t="shared" si="27"/>
        <v>1548.1344000000001</v>
      </c>
      <c r="AE31" s="2">
        <f t="shared" si="27"/>
        <v>1548.1344000000001</v>
      </c>
      <c r="AF31" s="2">
        <f t="shared" si="27"/>
        <v>1741.6512</v>
      </c>
      <c r="AG31" s="2">
        <f t="shared" si="27"/>
        <v>1548.1344000000001</v>
      </c>
      <c r="AH31" s="2">
        <f t="shared" si="27"/>
        <v>1741.6512</v>
      </c>
      <c r="AI31" s="2">
        <f t="shared" si="27"/>
        <v>1354.6176</v>
      </c>
      <c r="AJ31" s="2">
        <f t="shared" si="27"/>
        <v>3483.3024</v>
      </c>
      <c r="AK31" s="2">
        <f aca="true" t="shared" si="28" ref="AK31:AR31">AK30*1209.48</f>
        <v>2322.2016</v>
      </c>
      <c r="AL31" s="2">
        <f t="shared" si="28"/>
        <v>1741.6512</v>
      </c>
      <c r="AM31" s="2">
        <f t="shared" si="28"/>
        <v>1741.6512</v>
      </c>
      <c r="AN31" s="2">
        <f t="shared" si="28"/>
        <v>2322.2016</v>
      </c>
      <c r="AO31" s="2">
        <f t="shared" si="28"/>
        <v>967.5840000000001</v>
      </c>
      <c r="AP31" s="2">
        <f t="shared" si="28"/>
        <v>1548.1344000000001</v>
      </c>
      <c r="AQ31" s="2">
        <f t="shared" si="28"/>
        <v>1548.1344000000001</v>
      </c>
      <c r="AR31" s="2">
        <f t="shared" si="28"/>
        <v>1548.1344000000001</v>
      </c>
    </row>
    <row r="32" spans="1:44" s="5" customFormat="1" ht="18.75" customHeight="1">
      <c r="A32" s="53"/>
      <c r="B32" s="21" t="s">
        <v>2</v>
      </c>
      <c r="C32" s="3">
        <f>C31/C7/12</f>
        <v>0.5050020876826723</v>
      </c>
      <c r="D32" s="3">
        <f aca="true" t="shared" si="29" ref="D32:AJ32">D31/D7/12</f>
        <v>0.286436944937833</v>
      </c>
      <c r="E32" s="3">
        <f t="shared" si="29"/>
        <v>0.5349405460576678</v>
      </c>
      <c r="F32" s="3">
        <f t="shared" si="29"/>
        <v>0.4080911008013497</v>
      </c>
      <c r="G32" s="3">
        <f t="shared" si="29"/>
        <v>0.4336348969226173</v>
      </c>
      <c r="H32" s="3">
        <f t="shared" si="29"/>
        <v>0.3603933253873659</v>
      </c>
      <c r="I32" s="3">
        <f t="shared" si="29"/>
        <v>0.26877333333333336</v>
      </c>
      <c r="J32" s="3">
        <f t="shared" si="29"/>
        <v>0.36753000759686</v>
      </c>
      <c r="K32" s="3">
        <f t="shared" si="29"/>
        <v>0.13699334560385104</v>
      </c>
      <c r="L32" s="3">
        <f t="shared" si="29"/>
        <v>0.3788875183553598</v>
      </c>
      <c r="M32" s="3">
        <f t="shared" si="29"/>
        <v>0.38818707015130677</v>
      </c>
      <c r="N32" s="3">
        <f t="shared" si="29"/>
        <v>0.29968531901713813</v>
      </c>
      <c r="O32" s="3">
        <f t="shared" si="29"/>
        <v>0.4297099352874001</v>
      </c>
      <c r="P32" s="3">
        <f t="shared" si="29"/>
        <v>0.4447785657998424</v>
      </c>
      <c r="Q32" s="3">
        <f t="shared" si="29"/>
        <v>0.4376227951153325</v>
      </c>
      <c r="R32" s="3">
        <f t="shared" si="29"/>
        <v>0.4310225276823216</v>
      </c>
      <c r="S32" s="3">
        <f t="shared" si="29"/>
        <v>0.43558703481392563</v>
      </c>
      <c r="T32" s="3">
        <f t="shared" si="29"/>
        <v>0.45426478873239434</v>
      </c>
      <c r="U32" s="3">
        <f t="shared" si="29"/>
        <v>0</v>
      </c>
      <c r="V32" s="3">
        <f t="shared" si="29"/>
        <v>0</v>
      </c>
      <c r="W32" s="3">
        <f t="shared" si="29"/>
        <v>0</v>
      </c>
      <c r="X32" s="3">
        <f t="shared" si="29"/>
        <v>0.44452557427258804</v>
      </c>
      <c r="Y32" s="3">
        <f t="shared" si="29"/>
        <v>0.3964508320726173</v>
      </c>
      <c r="Z32" s="3">
        <f t="shared" si="29"/>
        <v>0.4456174393613755</v>
      </c>
      <c r="AA32" s="3">
        <f t="shared" si="29"/>
        <v>0.18346302616609786</v>
      </c>
      <c r="AB32" s="3">
        <f t="shared" si="29"/>
        <v>0.37018995695839313</v>
      </c>
      <c r="AC32" s="3">
        <f t="shared" si="29"/>
        <v>0.4460282728948986</v>
      </c>
      <c r="AD32" s="3">
        <f t="shared" si="29"/>
        <v>0.38293618284357384</v>
      </c>
      <c r="AE32" s="3">
        <f t="shared" si="29"/>
        <v>0.38384766438559953</v>
      </c>
      <c r="AF32" s="3">
        <f t="shared" si="29"/>
        <v>0.4374249547920434</v>
      </c>
      <c r="AG32" s="3">
        <f t="shared" si="29"/>
        <v>0.38753739861820374</v>
      </c>
      <c r="AH32" s="3">
        <f t="shared" si="29"/>
        <v>0.4460282728948986</v>
      </c>
      <c r="AI32" s="3">
        <f t="shared" si="29"/>
        <v>0.34819494139420115</v>
      </c>
      <c r="AJ32" s="3">
        <f t="shared" si="29"/>
        <v>0.41796285097192226</v>
      </c>
      <c r="AK32" s="3">
        <f aca="true" t="shared" si="30" ref="AK32:AR32">AK31/AK7/12</f>
        <v>0.26795458321794513</v>
      </c>
      <c r="AL32" s="3">
        <f t="shared" si="30"/>
        <v>0.20127250034669256</v>
      </c>
      <c r="AM32" s="3">
        <f t="shared" si="30"/>
        <v>0.19980396475770926</v>
      </c>
      <c r="AN32" s="3">
        <f t="shared" si="30"/>
        <v>0.2660390431674457</v>
      </c>
      <c r="AO32" s="3">
        <f t="shared" si="30"/>
        <v>0.15167795334838224</v>
      </c>
      <c r="AP32" s="3">
        <f t="shared" si="30"/>
        <v>0.2471005554491477</v>
      </c>
      <c r="AQ32" s="3">
        <f t="shared" si="30"/>
        <v>0.24055789669960848</v>
      </c>
      <c r="AR32" s="3">
        <f t="shared" si="30"/>
        <v>0.2309131913370324</v>
      </c>
    </row>
    <row r="33" spans="1:44" s="5" customFormat="1" ht="18.75" customHeight="1" thickBot="1">
      <c r="A33" s="54"/>
      <c r="B33" s="42" t="s">
        <v>0</v>
      </c>
      <c r="C33" s="43" t="s">
        <v>14</v>
      </c>
      <c r="D33" s="43" t="s">
        <v>14</v>
      </c>
      <c r="E33" s="43" t="s">
        <v>14</v>
      </c>
      <c r="F33" s="43" t="s">
        <v>14</v>
      </c>
      <c r="G33" s="43" t="s">
        <v>14</v>
      </c>
      <c r="H33" s="43" t="s">
        <v>14</v>
      </c>
      <c r="I33" s="43" t="s">
        <v>14</v>
      </c>
      <c r="J33" s="43" t="s">
        <v>14</v>
      </c>
      <c r="K33" s="43" t="s">
        <v>14</v>
      </c>
      <c r="L33" s="43" t="s">
        <v>14</v>
      </c>
      <c r="M33" s="43" t="s">
        <v>14</v>
      </c>
      <c r="N33" s="43" t="s">
        <v>14</v>
      </c>
      <c r="O33" s="43" t="s">
        <v>14</v>
      </c>
      <c r="P33" s="43" t="s">
        <v>14</v>
      </c>
      <c r="Q33" s="43" t="s">
        <v>14</v>
      </c>
      <c r="R33" s="43" t="s">
        <v>14</v>
      </c>
      <c r="S33" s="43" t="s">
        <v>14</v>
      </c>
      <c r="T33" s="43" t="s">
        <v>14</v>
      </c>
      <c r="U33" s="43" t="s">
        <v>14</v>
      </c>
      <c r="V33" s="43" t="s">
        <v>14</v>
      </c>
      <c r="W33" s="43" t="s">
        <v>14</v>
      </c>
      <c r="X33" s="43" t="s">
        <v>14</v>
      </c>
      <c r="Y33" s="43" t="s">
        <v>14</v>
      </c>
      <c r="Z33" s="43" t="s">
        <v>14</v>
      </c>
      <c r="AA33" s="43" t="s">
        <v>14</v>
      </c>
      <c r="AB33" s="43" t="s">
        <v>14</v>
      </c>
      <c r="AC33" s="43" t="s">
        <v>14</v>
      </c>
      <c r="AD33" s="43" t="s">
        <v>14</v>
      </c>
      <c r="AE33" s="43" t="s">
        <v>14</v>
      </c>
      <c r="AF33" s="43" t="s">
        <v>14</v>
      </c>
      <c r="AG33" s="43" t="s">
        <v>14</v>
      </c>
      <c r="AH33" s="43" t="s">
        <v>14</v>
      </c>
      <c r="AI33" s="43" t="s">
        <v>14</v>
      </c>
      <c r="AJ33" s="43" t="s">
        <v>14</v>
      </c>
      <c r="AK33" s="43" t="s">
        <v>14</v>
      </c>
      <c r="AL33" s="43" t="s">
        <v>14</v>
      </c>
      <c r="AM33" s="43" t="s">
        <v>14</v>
      </c>
      <c r="AN33" s="43" t="s">
        <v>14</v>
      </c>
      <c r="AO33" s="43" t="s">
        <v>14</v>
      </c>
      <c r="AP33" s="43" t="s">
        <v>14</v>
      </c>
      <c r="AQ33" s="43" t="s">
        <v>14</v>
      </c>
      <c r="AR33" s="43" t="s">
        <v>14</v>
      </c>
    </row>
    <row r="34" spans="1:44" s="10" customFormat="1" ht="18.75" customHeight="1" thickTop="1">
      <c r="A34" s="59" t="s">
        <v>12</v>
      </c>
      <c r="B34" s="60"/>
      <c r="C34" s="14">
        <f>C10+C14+C19+C22+C26+C31</f>
        <v>40882.702679999995</v>
      </c>
      <c r="D34" s="14">
        <f>D10+D14+D19+D22+D26+D31</f>
        <v>16056.80019</v>
      </c>
      <c r="E34" s="14">
        <f>E10+E14+E19+E22+E26+E31</f>
        <v>29809.223530000003</v>
      </c>
      <c r="F34" s="14">
        <f>F10+F14+F19+F22+F26+F31</f>
        <v>48865.395606</v>
      </c>
      <c r="G34" s="14">
        <f>G10+G14+G19+G22+G26+G31</f>
        <v>28356.607664</v>
      </c>
      <c r="H34" s="14">
        <f aca="true" t="shared" si="31" ref="H34:AJ34">H10+H14+H19+H22+H26+H31</f>
        <v>51594.48616000001</v>
      </c>
      <c r="I34" s="14">
        <f t="shared" si="31"/>
        <v>36823.0608</v>
      </c>
      <c r="J34" s="14">
        <f t="shared" si="31"/>
        <v>32151.34759</v>
      </c>
      <c r="K34" s="14">
        <f t="shared" si="31"/>
        <v>48181.66933</v>
      </c>
      <c r="L34" s="14">
        <f t="shared" si="31"/>
        <v>28369.376549999997</v>
      </c>
      <c r="M34" s="14">
        <f t="shared" si="31"/>
        <v>23666.91988</v>
      </c>
      <c r="N34" s="14">
        <f t="shared" si="31"/>
        <v>37028.72113</v>
      </c>
      <c r="O34" s="14">
        <f t="shared" si="31"/>
        <v>41576.43346</v>
      </c>
      <c r="P34" s="14">
        <f t="shared" si="31"/>
        <v>37394.15802000001</v>
      </c>
      <c r="Q34" s="14">
        <f t="shared" si="31"/>
        <v>37919.82965000001</v>
      </c>
      <c r="R34" s="14">
        <f t="shared" si="31"/>
        <v>41332.74018</v>
      </c>
      <c r="S34" s="14">
        <f t="shared" si="31"/>
        <v>16415.1979</v>
      </c>
      <c r="T34" s="14">
        <f t="shared" si="31"/>
        <v>35790.63102</v>
      </c>
      <c r="U34" s="14">
        <f t="shared" si="31"/>
        <v>28786.760850000002</v>
      </c>
      <c r="V34" s="14">
        <f t="shared" si="31"/>
        <v>39622.116989999995</v>
      </c>
      <c r="W34" s="14">
        <f t="shared" si="31"/>
        <v>37321.458829999996</v>
      </c>
      <c r="X34" s="14">
        <f t="shared" si="31"/>
        <v>28225.381630000003</v>
      </c>
      <c r="Y34" s="14">
        <f t="shared" si="31"/>
        <v>39981.3212</v>
      </c>
      <c r="Z34" s="14">
        <f t="shared" si="31"/>
        <v>28050.11819</v>
      </c>
      <c r="AA34" s="14">
        <f t="shared" si="31"/>
        <v>38790.9507</v>
      </c>
      <c r="AB34" s="14">
        <f t="shared" si="31"/>
        <v>28722.49079</v>
      </c>
      <c r="AC34" s="14">
        <f t="shared" si="31"/>
        <v>28041.817460000002</v>
      </c>
      <c r="AD34" s="14">
        <f t="shared" si="31"/>
        <v>28234.15659</v>
      </c>
      <c r="AE34" s="14">
        <f t="shared" si="31"/>
        <v>27962.74291</v>
      </c>
      <c r="AF34" s="14">
        <f t="shared" si="31"/>
        <v>28250.949780000003</v>
      </c>
      <c r="AG34" s="14">
        <f t="shared" si="31"/>
        <v>28087.868990000003</v>
      </c>
      <c r="AH34" s="14">
        <f t="shared" si="31"/>
        <v>27860.20034</v>
      </c>
      <c r="AI34" s="14">
        <f t="shared" si="31"/>
        <v>27607.336460000002</v>
      </c>
      <c r="AJ34" s="14">
        <f t="shared" si="31"/>
        <v>50640.321149999996</v>
      </c>
      <c r="AK34" s="14">
        <f aca="true" t="shared" si="32" ref="AK34:AR34">AK10+AK14+AK19+AK22+AK26+AK31</f>
        <v>51039.78418</v>
      </c>
      <c r="AL34" s="14">
        <f t="shared" si="32"/>
        <v>50454.61589</v>
      </c>
      <c r="AM34" s="14">
        <f t="shared" si="32"/>
        <v>50424.98668</v>
      </c>
      <c r="AN34" s="14">
        <f t="shared" si="32"/>
        <v>54206.164099999995</v>
      </c>
      <c r="AO34" s="14">
        <f t="shared" si="32"/>
        <v>38809.79436</v>
      </c>
      <c r="AP34" s="14">
        <f t="shared" si="32"/>
        <v>38220.29299000001</v>
      </c>
      <c r="AQ34" s="14">
        <f t="shared" si="32"/>
        <v>37831.083230000004</v>
      </c>
      <c r="AR34" s="14">
        <f t="shared" si="32"/>
        <v>40021.32499000001</v>
      </c>
    </row>
    <row r="35" spans="8:9" s="10" customFormat="1" ht="13.5" customHeight="1">
      <c r="H35" s="32"/>
      <c r="I35" s="35"/>
    </row>
    <row r="36" spans="3:44" s="10" customFormat="1" ht="13.5" customHeight="1">
      <c r="C36" s="15">
        <f>C32+C27+C23+C15+C11+C20</f>
        <v>5.202201154024587</v>
      </c>
      <c r="D36" s="15">
        <f aca="true" t="shared" si="33" ref="D36:AJ36">D32+D27+D23+D15+D11+D20</f>
        <v>5.4552990872311025</v>
      </c>
      <c r="E36" s="15">
        <f t="shared" si="33"/>
        <v>5.275415397210174</v>
      </c>
      <c r="F36" s="15">
        <f t="shared" si="33"/>
        <v>5.139110971226393</v>
      </c>
      <c r="G36" s="15">
        <f t="shared" si="33"/>
        <v>5.8153091484911865</v>
      </c>
      <c r="H36" s="15">
        <f t="shared" si="33"/>
        <v>5.784972953913389</v>
      </c>
      <c r="I36" s="15">
        <f t="shared" si="33"/>
        <v>5.524836944444445</v>
      </c>
      <c r="J36" s="15">
        <f t="shared" si="33"/>
        <v>5.729582930277708</v>
      </c>
      <c r="K36" s="15">
        <f t="shared" si="33"/>
        <v>5.094821526499599</v>
      </c>
      <c r="L36" s="15">
        <f t="shared" si="33"/>
        <v>5.719377520802741</v>
      </c>
      <c r="M36" s="15">
        <f t="shared" si="33"/>
        <v>5.349300745071069</v>
      </c>
      <c r="N36" s="15">
        <f t="shared" si="33"/>
        <v>5.511170956363136</v>
      </c>
      <c r="O36" s="15">
        <f t="shared" si="33"/>
        <v>5.801363002791525</v>
      </c>
      <c r="P36" s="15">
        <f t="shared" si="33"/>
        <v>5.318189850932493</v>
      </c>
      <c r="Q36" s="15">
        <f t="shared" si="33"/>
        <v>5.317540487497578</v>
      </c>
      <c r="R36" s="15">
        <f t="shared" si="33"/>
        <v>5.780313761613847</v>
      </c>
      <c r="S36" s="15">
        <f t="shared" si="33"/>
        <v>5.709882903161265</v>
      </c>
      <c r="T36" s="15">
        <f t="shared" si="33"/>
        <v>5.7216573362396606</v>
      </c>
      <c r="U36" s="15">
        <f t="shared" si="33"/>
        <v>5.735619417920525</v>
      </c>
      <c r="V36" s="15">
        <f t="shared" si="33"/>
        <v>5.40598916213853</v>
      </c>
      <c r="W36" s="15">
        <f t="shared" si="33"/>
        <v>5.502461496424923</v>
      </c>
      <c r="X36" s="15">
        <f t="shared" si="33"/>
        <v>5.927866674323635</v>
      </c>
      <c r="Y36" s="15">
        <f t="shared" si="33"/>
        <v>5.512689296520424</v>
      </c>
      <c r="Z36" s="15">
        <f t="shared" si="33"/>
        <v>5.897584226281854</v>
      </c>
      <c r="AA36" s="15">
        <f t="shared" si="33"/>
        <v>5.339235036657819</v>
      </c>
      <c r="AB36" s="15">
        <f t="shared" si="33"/>
        <v>5.672522905308465</v>
      </c>
      <c r="AC36" s="15">
        <f t="shared" si="33"/>
        <v>5.9008956822372465</v>
      </c>
      <c r="AD36" s="15">
        <f t="shared" si="33"/>
        <v>5.747045757890572</v>
      </c>
      <c r="AE36" s="15">
        <f t="shared" si="33"/>
        <v>5.693430256372111</v>
      </c>
      <c r="AF36" s="15">
        <f t="shared" si="33"/>
        <v>5.839599603174603</v>
      </c>
      <c r="AG36" s="15">
        <f t="shared" si="33"/>
        <v>5.7794805722439175</v>
      </c>
      <c r="AH36" s="15">
        <f t="shared" si="33"/>
        <v>5.854384434542102</v>
      </c>
      <c r="AI36" s="15">
        <f t="shared" si="33"/>
        <v>5.811057078963604</v>
      </c>
      <c r="AJ36" s="15">
        <f t="shared" si="33"/>
        <v>5.476400425965923</v>
      </c>
      <c r="AK36" s="15">
        <f aca="true" t="shared" si="34" ref="AK36:AR36">AK32+AK27+AK23+AK15+AK11+AK20</f>
        <v>5.312446249884612</v>
      </c>
      <c r="AL36" s="15">
        <f t="shared" si="34"/>
        <v>5.2529256101788935</v>
      </c>
      <c r="AM36" s="15">
        <f t="shared" si="34"/>
        <v>5.211199830212922</v>
      </c>
      <c r="AN36" s="15">
        <f t="shared" si="34"/>
        <v>5.63721978966181</v>
      </c>
      <c r="AO36" s="15">
        <f t="shared" si="34"/>
        <v>5.3000053862553305</v>
      </c>
      <c r="AP36" s="15">
        <f t="shared" si="34"/>
        <v>5.302351559407521</v>
      </c>
      <c r="AQ36" s="15">
        <f t="shared" si="34"/>
        <v>5.101479773447698</v>
      </c>
      <c r="AR36" s="15">
        <f t="shared" si="34"/>
        <v>5.22363298580037</v>
      </c>
    </row>
    <row r="37" spans="3:9" s="27" customFormat="1" ht="12.75">
      <c r="C37" s="33"/>
      <c r="D37" s="33"/>
      <c r="E37" s="33"/>
      <c r="F37" s="33"/>
      <c r="G37" s="33"/>
      <c r="I37" s="33"/>
    </row>
    <row r="38" s="5" customFormat="1" ht="12.75">
      <c r="I38" s="33"/>
    </row>
    <row r="39" s="5" customFormat="1" ht="12.75">
      <c r="I39" s="33"/>
    </row>
    <row r="40" s="5" customFormat="1" ht="12.75">
      <c r="I40" s="33"/>
    </row>
    <row r="41" s="5" customFormat="1" ht="12.75">
      <c r="I41" s="33"/>
    </row>
    <row r="42" s="5" customFormat="1" ht="12.75">
      <c r="I42" s="33"/>
    </row>
    <row r="43" s="5" customFormat="1" ht="12.75">
      <c r="I43" s="33"/>
    </row>
    <row r="44" s="5" customFormat="1" ht="12.75">
      <c r="I44" s="33"/>
    </row>
    <row r="45" s="5" customFormat="1" ht="12.75">
      <c r="I45" s="33"/>
    </row>
    <row r="46" s="5" customFormat="1" ht="12.75">
      <c r="I46" s="33"/>
    </row>
    <row r="47" s="5" customFormat="1" ht="12.75">
      <c r="I47" s="33"/>
    </row>
    <row r="48" s="5" customFormat="1" ht="12.75">
      <c r="I48" s="33"/>
    </row>
    <row r="49" s="5" customFormat="1" ht="12.75">
      <c r="I49" s="33"/>
    </row>
    <row r="50" s="5" customFormat="1" ht="12.75">
      <c r="I50" s="33"/>
    </row>
    <row r="51" s="5" customFormat="1" ht="12.75">
      <c r="I51" s="33"/>
    </row>
    <row r="52" s="5" customFormat="1" ht="12.75">
      <c r="I52" s="33"/>
    </row>
    <row r="53" s="5" customFormat="1" ht="12.75">
      <c r="I53" s="33"/>
    </row>
    <row r="54" s="5" customFormat="1" ht="12.75">
      <c r="I54" s="33"/>
    </row>
    <row r="55" s="5" customFormat="1" ht="12.75">
      <c r="I55" s="33"/>
    </row>
    <row r="56" s="5" customFormat="1" ht="12.75">
      <c r="I56" s="33"/>
    </row>
    <row r="57" s="5" customFormat="1" ht="12.75">
      <c r="I57" s="33"/>
    </row>
    <row r="58" s="5" customFormat="1" ht="12.75">
      <c r="I58" s="33"/>
    </row>
    <row r="59" s="5" customFormat="1" ht="12.75">
      <c r="I59" s="33"/>
    </row>
    <row r="60" s="5" customFormat="1" ht="12.75">
      <c r="I60" s="33"/>
    </row>
    <row r="61" s="5" customFormat="1" ht="12.75">
      <c r="I61" s="33"/>
    </row>
    <row r="62" s="5" customFormat="1" ht="12.75">
      <c r="I62" s="33"/>
    </row>
    <row r="63" s="5" customFormat="1" ht="12.75">
      <c r="I63" s="33"/>
    </row>
    <row r="64" s="5" customFormat="1" ht="12.75">
      <c r="I64" s="33"/>
    </row>
    <row r="65" s="5" customFormat="1" ht="12.75">
      <c r="I65" s="33"/>
    </row>
    <row r="66" s="5" customFormat="1" ht="12.75">
      <c r="I66" s="33"/>
    </row>
    <row r="67" s="5" customFormat="1" ht="12.75">
      <c r="I67" s="33"/>
    </row>
    <row r="68" s="5" customFormat="1" ht="12.75">
      <c r="I68" s="33"/>
    </row>
    <row r="69" s="5" customFormat="1" ht="12.75">
      <c r="I69" s="33"/>
    </row>
    <row r="70" s="5" customFormat="1" ht="12.75">
      <c r="I70" s="33"/>
    </row>
    <row r="71" s="5" customFormat="1" ht="12.75">
      <c r="I71" s="33"/>
    </row>
    <row r="72" s="5" customFormat="1" ht="12.75">
      <c r="I72" s="33"/>
    </row>
    <row r="73" s="5" customFormat="1" ht="12.75">
      <c r="I73" s="33"/>
    </row>
    <row r="74" s="5" customFormat="1" ht="12.75">
      <c r="I74" s="33"/>
    </row>
    <row r="75" s="5" customFormat="1" ht="12.75">
      <c r="I75" s="33"/>
    </row>
    <row r="76" s="5" customFormat="1" ht="12.75">
      <c r="I76" s="33"/>
    </row>
    <row r="77" s="5" customFormat="1" ht="12.75">
      <c r="I77" s="33"/>
    </row>
    <row r="78" s="5" customFormat="1" ht="12.75">
      <c r="I78" s="33"/>
    </row>
    <row r="79" s="5" customFormat="1" ht="12.75">
      <c r="I79" s="33"/>
    </row>
    <row r="80" s="5" customFormat="1" ht="12.75">
      <c r="I80" s="33"/>
    </row>
    <row r="81" s="5" customFormat="1" ht="12.75">
      <c r="I81" s="33"/>
    </row>
    <row r="82" s="5" customFormat="1" ht="12.75">
      <c r="I82" s="33"/>
    </row>
    <row r="83" s="5" customFormat="1" ht="12.75">
      <c r="I83" s="33"/>
    </row>
    <row r="84" s="5" customFormat="1" ht="12.75">
      <c r="I84" s="33"/>
    </row>
    <row r="85" s="5" customFormat="1" ht="12.75">
      <c r="I85" s="33"/>
    </row>
    <row r="86" s="5" customFormat="1" ht="12.75">
      <c r="I86" s="33"/>
    </row>
    <row r="87" s="5" customFormat="1" ht="12.75">
      <c r="I87" s="33"/>
    </row>
    <row r="88" s="5" customFormat="1" ht="12.75">
      <c r="I88" s="33"/>
    </row>
    <row r="89" s="5" customFormat="1" ht="12.75">
      <c r="I89" s="33"/>
    </row>
    <row r="90" s="5" customFormat="1" ht="12.75">
      <c r="I90" s="33"/>
    </row>
    <row r="91" s="5" customFormat="1" ht="12.75">
      <c r="I91" s="33"/>
    </row>
    <row r="92" s="5" customFormat="1" ht="12.75">
      <c r="I92" s="33"/>
    </row>
    <row r="93" s="5" customFormat="1" ht="12.75">
      <c r="I93" s="33"/>
    </row>
    <row r="94" s="5" customFormat="1" ht="12.75">
      <c r="I94" s="33"/>
    </row>
    <row r="95" s="5" customFormat="1" ht="12.75">
      <c r="I95" s="33"/>
    </row>
    <row r="96" s="5" customFormat="1" ht="12.75">
      <c r="I96" s="33"/>
    </row>
    <row r="97" s="5" customFormat="1" ht="12.75">
      <c r="I97" s="33"/>
    </row>
    <row r="98" s="5" customFormat="1" ht="12.75">
      <c r="I98" s="33"/>
    </row>
    <row r="99" s="5" customFormat="1" ht="12.75">
      <c r="I99" s="33"/>
    </row>
    <row r="100" s="5" customFormat="1" ht="12.75">
      <c r="I100" s="33"/>
    </row>
    <row r="101" s="5" customFormat="1" ht="12.75">
      <c r="I101" s="33"/>
    </row>
    <row r="102" s="5" customFormat="1" ht="12.75">
      <c r="I102" s="33"/>
    </row>
    <row r="103" s="5" customFormat="1" ht="12.75">
      <c r="I103" s="33"/>
    </row>
    <row r="104" s="5" customFormat="1" ht="12.75">
      <c r="I104" s="33"/>
    </row>
    <row r="105" s="5" customFormat="1" ht="12.75">
      <c r="I105" s="33"/>
    </row>
    <row r="106" s="5" customFormat="1" ht="12.75">
      <c r="I106" s="33"/>
    </row>
    <row r="107" s="5" customFormat="1" ht="12.75">
      <c r="I107" s="33"/>
    </row>
    <row r="108" s="5" customFormat="1" ht="12.75">
      <c r="I108" s="33"/>
    </row>
    <row r="109" s="5" customFormat="1" ht="12.75">
      <c r="I109" s="33"/>
    </row>
    <row r="110" s="5" customFormat="1" ht="12.75">
      <c r="I110" s="33"/>
    </row>
    <row r="111" s="5" customFormat="1" ht="12.75">
      <c r="I111" s="33"/>
    </row>
  </sheetData>
  <sheetProtection/>
  <mergeCells count="55">
    <mergeCell ref="AF4:AF5"/>
    <mergeCell ref="AG4:AG5"/>
    <mergeCell ref="AH4:AH5"/>
    <mergeCell ref="AI4:AI5"/>
    <mergeCell ref="AJ4:AJ5"/>
    <mergeCell ref="Z4:Z5"/>
    <mergeCell ref="AA4:AA5"/>
    <mergeCell ref="AB4:AB5"/>
    <mergeCell ref="AC4:AC5"/>
    <mergeCell ref="AD4:AD5"/>
    <mergeCell ref="R4:R5"/>
    <mergeCell ref="S4:S5"/>
    <mergeCell ref="AE4:AE5"/>
    <mergeCell ref="T4:T5"/>
    <mergeCell ref="U4:U5"/>
    <mergeCell ref="V4:V5"/>
    <mergeCell ref="W4:W5"/>
    <mergeCell ref="X4:X5"/>
    <mergeCell ref="Y4:Y5"/>
    <mergeCell ref="G4:G5"/>
    <mergeCell ref="H4:H5"/>
    <mergeCell ref="N4:N5"/>
    <mergeCell ref="O4:O5"/>
    <mergeCell ref="P4:P5"/>
    <mergeCell ref="Q4:Q5"/>
    <mergeCell ref="J4:J5"/>
    <mergeCell ref="K4:K5"/>
    <mergeCell ref="L4:L5"/>
    <mergeCell ref="M4:M5"/>
    <mergeCell ref="I4:I5"/>
    <mergeCell ref="A9:A12"/>
    <mergeCell ref="C4:C5"/>
    <mergeCell ref="D4:D5"/>
    <mergeCell ref="E4:E5"/>
    <mergeCell ref="F4:F5"/>
    <mergeCell ref="A13:A16"/>
    <mergeCell ref="A17:A21"/>
    <mergeCell ref="A22:A24"/>
    <mergeCell ref="A29:A33"/>
    <mergeCell ref="A34:B34"/>
    <mergeCell ref="A25:A28"/>
    <mergeCell ref="C2:F2"/>
    <mergeCell ref="C1:F1"/>
    <mergeCell ref="A3:B3"/>
    <mergeCell ref="A5:A6"/>
    <mergeCell ref="B5:B6"/>
    <mergeCell ref="A4:B4"/>
    <mergeCell ref="AQ4:AQ5"/>
    <mergeCell ref="AR4:AR5"/>
    <mergeCell ref="AK4:AK5"/>
    <mergeCell ref="AL4:AL5"/>
    <mergeCell ref="AM4:AM5"/>
    <mergeCell ref="AN4:AN5"/>
    <mergeCell ref="AO4:AO5"/>
    <mergeCell ref="AP4:AP5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2018-02-28T13:06:35Z</dcterms:modified>
  <cp:category/>
  <cp:version/>
  <cp:contentType/>
  <cp:contentStatus/>
</cp:coreProperties>
</file>